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blic\מכרזים שפורסמו\משרד החינוך-HP\hp1841_34-9.2017\"/>
    </mc:Choice>
  </mc:AlternateContent>
  <bookViews>
    <workbookView xWindow="240" yWindow="75" windowWidth="13920" windowHeight="12600" activeTab="2"/>
  </bookViews>
  <sheets>
    <sheet name="מחוון" sheetId="1" r:id="rId1"/>
    <sheet name="קריטריונים" sheetId="2" r:id="rId2"/>
    <sheet name="סיכום הצעות" sheetId="3" r:id="rId3"/>
  </sheets>
  <definedNames>
    <definedName name="_xlnm.Print_Area" localSheetId="0">מחוון!$A$1:$K$41</definedName>
    <definedName name="_xlnm.Print_Area" localSheetId="2">'סיכום הצעות'!$A$1:$K$30</definedName>
    <definedName name="_xlnm.Print_Area" localSheetId="1">קריטריונים!$A$1:$M$20</definedName>
    <definedName name="_xlnm.Print_Titles" localSheetId="0">מחוון!$1:$3</definedName>
  </definedNames>
  <calcPr calcId="162913"/>
</workbook>
</file>

<file path=xl/calcChain.xml><?xml version="1.0" encoding="utf-8"?>
<calcChain xmlns="http://schemas.openxmlformats.org/spreadsheetml/2006/main">
  <c r="D18" i="2" l="1"/>
  <c r="D17" i="2"/>
  <c r="H27" i="1" l="1"/>
  <c r="L29" i="1"/>
  <c r="H29" i="1"/>
  <c r="C25" i="3"/>
  <c r="H20" i="3"/>
  <c r="G7" i="3"/>
  <c r="I3" i="3"/>
  <c r="G3" i="3"/>
  <c r="K1" i="3"/>
  <c r="D13" i="2"/>
  <c r="D9" i="2"/>
  <c r="D7" i="2"/>
  <c r="M1" i="2"/>
  <c r="H37" i="1"/>
  <c r="H36" i="1"/>
  <c r="L35" i="1"/>
  <c r="H35" i="1"/>
  <c r="H33" i="1"/>
  <c r="E24" i="1"/>
  <c r="L23" i="1"/>
  <c r="H23" i="1"/>
  <c r="I23" i="1" s="1"/>
  <c r="H22" i="1"/>
  <c r="H21" i="1"/>
  <c r="L20" i="1"/>
  <c r="H20" i="1"/>
  <c r="E17" i="1"/>
  <c r="L16" i="1"/>
  <c r="H16" i="1"/>
  <c r="I16" i="1" s="1"/>
  <c r="E13" i="1"/>
  <c r="H12" i="1"/>
  <c r="E9" i="1"/>
  <c r="H8" i="1"/>
  <c r="E5" i="1"/>
  <c r="L4" i="1"/>
  <c r="H4" i="1"/>
  <c r="M3" i="1"/>
  <c r="I29" i="1" l="1"/>
  <c r="I4" i="1"/>
</calcChain>
</file>

<file path=xl/sharedStrings.xml><?xml version="1.0" encoding="utf-8"?>
<sst xmlns="http://schemas.openxmlformats.org/spreadsheetml/2006/main" count="199" uniqueCount="129">
  <si>
    <t>מס' מציע: ______________________</t>
  </si>
  <si>
    <t>מינ'</t>
  </si>
  <si>
    <t>מקס'</t>
  </si>
  <si>
    <t>סעיף ראשי</t>
  </si>
  <si>
    <t>סעיף משנה</t>
  </si>
  <si>
    <t>ההיקף הנדרש</t>
  </si>
  <si>
    <t>מרכיב ציון</t>
  </si>
  <si>
    <t>משקל</t>
  </si>
  <si>
    <t>היקף שהוצג</t>
  </si>
  <si>
    <t>ציון משוקלל לסעיף</t>
  </si>
  <si>
    <t>ציון כולל</t>
  </si>
  <si>
    <t>היקף מינימום</t>
  </si>
  <si>
    <t>היקף מקסימום</t>
  </si>
  <si>
    <t>הפרש</t>
  </si>
  <si>
    <t>ניסיון המציע</t>
  </si>
  <si>
    <t>פסול</t>
  </si>
  <si>
    <t>התאמת הניסיון המוצג לנדרש במכרז</t>
  </si>
  <si>
    <t>ציון 1 - 10</t>
  </si>
  <si>
    <t>אי התאמה לנדרש</t>
  </si>
  <si>
    <t>התאמה חלקית בלבד</t>
  </si>
  <si>
    <t>התאמה ברוב הנושאים</t>
  </si>
  <si>
    <t>התאמה מלאה לנדרש</t>
  </si>
  <si>
    <t>חוות דעת על המציע</t>
  </si>
  <si>
    <t>חוות דעת שנלקחה מאנשי הקשר כפי שמפורט בטופס בדיקת ההצעות</t>
  </si>
  <si>
    <t>חוות דעת מס' 1</t>
  </si>
  <si>
    <t>חוות דעת מס' 2</t>
  </si>
  <si>
    <t>חוות דעת מס' 3</t>
  </si>
  <si>
    <t>צוות המציע</t>
  </si>
  <si>
    <t>מנהל הפרוייקט</t>
  </si>
  <si>
    <t>הכשרה</t>
  </si>
  <si>
    <t xml:space="preserve">הכשרה רלוונטית נוספת </t>
  </si>
  <si>
    <t>+1</t>
  </si>
  <si>
    <t>חוות דעת על מנהל הפרויקט עפ"י חוות דעת שנלקחה מאנשי הקשר כפי שמפורט בטופס בדיקת ההצעות</t>
  </si>
  <si>
    <t>שם וחתימה</t>
  </si>
  <si>
    <t>הערה : בכל הקשור לתנאי סף - אם פסול באחד הפרטים ההצעה תפסל על הסף ולא ייערך שיקלול של המרכיבים האחרים</t>
  </si>
  <si>
    <t>המשרד</t>
  </si>
  <si>
    <t xml:space="preserve">משרד החינוך </t>
  </si>
  <si>
    <t>מכרז מס':</t>
  </si>
  <si>
    <t>דף:</t>
  </si>
  <si>
    <t>קוד מכרז:</t>
  </si>
  <si>
    <t>היחידה</t>
  </si>
  <si>
    <t>מתוך:</t>
  </si>
  <si>
    <t>תאריך עדכון:</t>
  </si>
  <si>
    <t>פרוט הנושא</t>
  </si>
  <si>
    <t>יחידת ספירה</t>
  </si>
  <si>
    <t>הצעה:</t>
  </si>
  <si>
    <t>הערות</t>
  </si>
  <si>
    <t>יחסי</t>
  </si>
  <si>
    <t>ערך</t>
  </si>
  <si>
    <t>ציון</t>
  </si>
  <si>
    <t>נסיון המציע</t>
  </si>
  <si>
    <t>עפ"י היקפים מינימליים נדרשים</t>
  </si>
  <si>
    <t>עפ"י המחוון</t>
  </si>
  <si>
    <t>התאמה של נסיון המציע לפעילות הנדרשת במכרז</t>
  </si>
  <si>
    <r>
      <t xml:space="preserve">ציון </t>
    </r>
    <r>
      <rPr>
        <sz val="9"/>
        <rFont val="Arial"/>
        <family val="2"/>
        <charset val="177"/>
      </rPr>
      <t>1-10</t>
    </r>
  </si>
  <si>
    <t>ציון משוקלל לנושא</t>
  </si>
  <si>
    <t>חוות דעת</t>
  </si>
  <si>
    <t>מנהל הפרויקט</t>
  </si>
  <si>
    <t>ניסיון של מנהל הפרויקט</t>
  </si>
  <si>
    <t>הכשרה של מנהל הפרויקט</t>
  </si>
  <si>
    <t>חוות דעת על מנהל הפרויקט</t>
  </si>
  <si>
    <t>הצעת המחיר</t>
  </si>
  <si>
    <t>יחידת חישוב</t>
  </si>
  <si>
    <t>כמות</t>
  </si>
  <si>
    <t>סה"כ הצעת המחיר ללא מע"מ</t>
  </si>
  <si>
    <t>סה"כ הצעת המחיר כולל מע"מ</t>
  </si>
  <si>
    <t>משרד החינוך</t>
  </si>
  <si>
    <t>סה"כ משקל סעיפי איכות:</t>
  </si>
  <si>
    <t>משקל מחיר:</t>
  </si>
  <si>
    <t>הערכה כוללת</t>
  </si>
  <si>
    <t>מספר</t>
  </si>
  <si>
    <t>שם המציע</t>
  </si>
  <si>
    <t>הקריטריון</t>
  </si>
  <si>
    <t>נסיון הגוף המציע</t>
  </si>
  <si>
    <t>ציון סעיפי האיכות</t>
  </si>
  <si>
    <t>מחיר משוקלל</t>
  </si>
  <si>
    <t>ציון המחיר</t>
  </si>
  <si>
    <t>ציון סופי משוקלל</t>
  </si>
  <si>
    <t>דירוג יחסי</t>
  </si>
  <si>
    <t>משקל יחסי =&gt;</t>
  </si>
  <si>
    <t>ציון מוחלט =&gt;</t>
  </si>
  <si>
    <t>ציון יחסי  =&gt;&gt;</t>
  </si>
  <si>
    <t>משקל סעיפי האיכות</t>
  </si>
  <si>
    <t>משקל  מחיר</t>
  </si>
  <si>
    <t>סה"כ</t>
  </si>
  <si>
    <t>ציון מעבר מציון כולל של סעיפי האיכות לציון המחיר</t>
  </si>
  <si>
    <t xml:space="preserve">ציון מינימום נדרש בכל אחד מסעיפי האיכות בפני עצמו הינו </t>
  </si>
  <si>
    <t>הנושא: ליווי פדגוגי של תוכנית "בתי ספר של החופש הגדול" המופעלת במוסדות החינוך</t>
  </si>
  <si>
    <t xml:space="preserve">אגף א' לחינוך יסודי </t>
  </si>
  <si>
    <r>
      <t>שנות ניסיון בביצוע הפעילות</t>
    </r>
    <r>
      <rPr>
        <b/>
        <sz val="11"/>
        <color indexed="10"/>
        <rFont val="Arial"/>
        <family val="2"/>
      </rPr>
      <t/>
    </r>
  </si>
  <si>
    <t>פחות מ- 3 שנים</t>
  </si>
  <si>
    <t>3 שנים</t>
  </si>
  <si>
    <t>4 -7 שנים</t>
  </si>
  <si>
    <t>8 שנים ומעלה</t>
  </si>
  <si>
    <t>לכל שנה +0.60</t>
  </si>
  <si>
    <t>מוסדות חינוך בהם הופעלו התוכניות או הפרוייקטים בו זמנית</t>
  </si>
  <si>
    <t>פחות מ- 100 מוסדות חינוך</t>
  </si>
  <si>
    <t>100 מוסדות חינוך</t>
  </si>
  <si>
    <t>101 - 199 מוסדות חינוך</t>
  </si>
  <si>
    <t>200 מוסדות חינוך ומעלה</t>
  </si>
  <si>
    <t>מלווים</t>
  </si>
  <si>
    <t>פחות מ- 10 מלווים</t>
  </si>
  <si>
    <t>10 מלווים</t>
  </si>
  <si>
    <t>11-19 מלווים</t>
  </si>
  <si>
    <t>20 מלווים ומעלה</t>
  </si>
  <si>
    <t>לכל מוסד +0.03</t>
  </si>
  <si>
    <t>לכל מלווה +0.30</t>
  </si>
  <si>
    <t>תוכנית</t>
  </si>
  <si>
    <t>חודש</t>
  </si>
  <si>
    <t>פחות מתואר שני</t>
  </si>
  <si>
    <t>תואר שני</t>
  </si>
  <si>
    <t>תואר שלישי ומעלה</t>
  </si>
  <si>
    <t>לא קיים תואר שני בתחום החינוך או במינהל החינוך</t>
  </si>
  <si>
    <t>קיים תואר שני בתחום החינוך או במינהל החינוך</t>
  </si>
  <si>
    <t>פחות מ- 5 שנים</t>
  </si>
  <si>
    <t>5 שנים</t>
  </si>
  <si>
    <t>6-9 שנים</t>
  </si>
  <si>
    <t>10 שנים ומעלה</t>
  </si>
  <si>
    <t>תואר שני בתחום החינוך או מינהל החינוך.</t>
  </si>
  <si>
    <t>ניסיון  בתפקיד מלווה פדגוגי בפרוייקטים בתחום החינוך (הפורמלי או הבלתי פורמלי).</t>
  </si>
  <si>
    <t>לא קיים ניסיון</t>
  </si>
  <si>
    <t>קיים ניסיון</t>
  </si>
  <si>
    <t>מחיר להכנת תוכנית פדגוגית רשותית שאושרה להפעלה על ידי כל הגורמים המאשרים, המופיעים בקול קורא.</t>
  </si>
  <si>
    <t>מחיר להכנת תוכנית פדגוגית בית ספרית שאושרה להפעלה על ידי הפיקוח הכולל.</t>
  </si>
  <si>
    <t>מחיר חודשי לליווי פדגוגי רשותי לרשות שנכללה בפועל בתוכנית, הכנת דוח ליווי חודשי והעברתו לאגף.</t>
  </si>
  <si>
    <t>שנות ניסיון בניהול בית ספר יסודי או בתפקיד מפקח על בית ספר יסודי או בניהול פרויקטים שבוצעו בבתי ספר יסודיים ובהם הייתה מעורבות אישית של מנהל בית הספר</t>
  </si>
  <si>
    <t>ניסיון בביצוע פרוייקט של ליווי על תוכניות בתחום החינוך המבוצעות במוסדות חינוך.</t>
  </si>
  <si>
    <t>ניסיון בביצוע פרוייקט של ליווי על תוכניות בתחום החינוך המבוצעות במוסדות חינוך</t>
  </si>
  <si>
    <t>34/9.2017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</si>
</sst>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77"/>
    </font>
    <font>
      <sz val="10"/>
      <name val="Arial"/>
      <charset val="177"/>
    </font>
    <font>
      <b/>
      <sz val="13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2"/>
      <name val="David"/>
      <family val="2"/>
      <charset val="177"/>
    </font>
    <font>
      <b/>
      <sz val="14"/>
      <name val="David"/>
      <family val="2"/>
      <charset val="177"/>
    </font>
    <font>
      <b/>
      <sz val="11"/>
      <name val="David"/>
      <family val="2"/>
      <charset val="177"/>
    </font>
    <font>
      <b/>
      <sz val="11"/>
      <name val="Arial"/>
      <family val="2"/>
      <charset val="177"/>
    </font>
    <font>
      <b/>
      <sz val="9"/>
      <name val="David"/>
      <family val="2"/>
      <charset val="177"/>
    </font>
    <font>
      <b/>
      <sz val="8"/>
      <name val="Arial"/>
      <family val="2"/>
      <charset val="177"/>
    </font>
    <font>
      <sz val="10"/>
      <name val="David"/>
      <family val="2"/>
      <charset val="177"/>
    </font>
    <font>
      <b/>
      <sz val="10"/>
      <name val="David"/>
      <family val="2"/>
      <charset val="177"/>
    </font>
    <font>
      <b/>
      <sz val="10"/>
      <name val="Arial"/>
      <family val="2"/>
      <charset val="177"/>
    </font>
    <font>
      <sz val="11"/>
      <name val="David"/>
      <family val="2"/>
      <charset val="177"/>
    </font>
    <font>
      <sz val="72"/>
      <name val="David"/>
      <family val="2"/>
      <charset val="177"/>
    </font>
    <font>
      <sz val="9"/>
      <name val="David"/>
      <family val="2"/>
      <charset val="177"/>
    </font>
    <font>
      <sz val="9"/>
      <name val="Arial"/>
      <family val="2"/>
      <charset val="177"/>
    </font>
    <font>
      <sz val="9"/>
      <name val="Arial"/>
      <family val="2"/>
    </font>
    <font>
      <b/>
      <sz val="9"/>
      <name val="Arial"/>
      <family val="2"/>
      <charset val="177"/>
    </font>
    <font>
      <b/>
      <sz val="9"/>
      <name val="Arial"/>
      <family val="2"/>
    </font>
    <font>
      <b/>
      <i/>
      <sz val="11"/>
      <name val="David"/>
      <family val="2"/>
      <charset val="177"/>
    </font>
    <font>
      <sz val="8"/>
      <name val="Arial"/>
      <family val="2"/>
      <charset val="177"/>
    </font>
    <font>
      <sz val="11"/>
      <name val="Arial"/>
      <family val="2"/>
      <charset val="177"/>
    </font>
    <font>
      <sz val="10"/>
      <name val="Arial"/>
      <family val="2"/>
      <charset val="177"/>
    </font>
    <font>
      <b/>
      <sz val="10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0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 style="medium">
        <color indexed="64"/>
      </bottom>
      <diagonal style="dotted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7">
    <xf numFmtId="0" fontId="0" fillId="0" borderId="0" xfId="0"/>
    <xf numFmtId="0" fontId="2" fillId="0" borderId="0" xfId="0" applyFont="1" applyAlignment="1"/>
    <xf numFmtId="0" fontId="2" fillId="0" borderId="0" xfId="0" applyFont="1" applyFill="1" applyBorder="1" applyAlignment="1"/>
    <xf numFmtId="3" fontId="2" fillId="0" borderId="0" xfId="0" applyNumberFormat="1" applyFont="1" applyFill="1" applyBorder="1" applyAlignment="1"/>
    <xf numFmtId="9" fontId="3" fillId="0" borderId="0" xfId="0" applyNumberFormat="1" applyFont="1" applyFill="1" applyBorder="1" applyAlignment="1"/>
    <xf numFmtId="0" fontId="3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/>
    <xf numFmtId="3" fontId="0" fillId="0" borderId="0" xfId="0" applyNumberFormat="1"/>
    <xf numFmtId="0" fontId="5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0" xfId="0" applyFont="1" applyBorder="1" applyAlignment="1">
      <alignment horizontal="center" vertical="center" wrapText="1" readingOrder="2"/>
    </xf>
    <xf numFmtId="0" fontId="5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17" xfId="0" applyFont="1" applyBorder="1" applyAlignment="1">
      <alignment horizontal="center" vertical="center" wrapText="1" readingOrder="2"/>
    </xf>
    <xf numFmtId="0" fontId="5" fillId="0" borderId="18" xfId="0" applyFont="1" applyBorder="1" applyAlignment="1">
      <alignment horizontal="center" vertical="center" wrapText="1"/>
    </xf>
    <xf numFmtId="0" fontId="5" fillId="0" borderId="18" xfId="0" quotePrefix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 readingOrder="2"/>
    </xf>
    <xf numFmtId="0" fontId="5" fillId="0" borderId="25" xfId="0" applyFont="1" applyBorder="1" applyAlignment="1">
      <alignment horizontal="center" vertical="center" wrapText="1"/>
    </xf>
    <xf numFmtId="17" fontId="5" fillId="0" borderId="17" xfId="0" applyNumberFormat="1" applyFont="1" applyBorder="1" applyAlignment="1">
      <alignment horizontal="center" vertical="center" wrapText="1" readingOrder="2"/>
    </xf>
    <xf numFmtId="0" fontId="5" fillId="0" borderId="30" xfId="0" applyFont="1" applyBorder="1" applyAlignment="1">
      <alignment horizontal="center" vertical="center" wrapText="1" readingOrder="2"/>
    </xf>
    <xf numFmtId="0" fontId="5" fillId="0" borderId="31" xfId="0" applyFont="1" applyBorder="1" applyAlignment="1">
      <alignment horizontal="center" vertical="center" wrapText="1"/>
    </xf>
    <xf numFmtId="9" fontId="5" fillId="0" borderId="10" xfId="1" applyFont="1" applyFill="1" applyBorder="1" applyAlignment="1">
      <alignment horizontal="center" vertical="center" wrapText="1"/>
    </xf>
    <xf numFmtId="3" fontId="5" fillId="0" borderId="41" xfId="0" applyNumberFormat="1" applyFont="1" applyBorder="1" applyAlignment="1">
      <alignment horizontal="center" vertical="center" wrapText="1" readingOrder="2"/>
    </xf>
    <xf numFmtId="4" fontId="5" fillId="0" borderId="41" xfId="0" applyNumberFormat="1" applyFont="1" applyBorder="1" applyAlignment="1">
      <alignment horizontal="center" vertical="center" wrapText="1" readingOrder="2"/>
    </xf>
    <xf numFmtId="9" fontId="5" fillId="0" borderId="17" xfId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 readingOrder="2"/>
    </xf>
    <xf numFmtId="4" fontId="5" fillId="0" borderId="1" xfId="0" applyNumberFormat="1" applyFont="1" applyBorder="1" applyAlignment="1">
      <alignment horizontal="center" vertical="center" wrapText="1" readingOrder="2"/>
    </xf>
    <xf numFmtId="9" fontId="5" fillId="0" borderId="26" xfId="1" applyFont="1" applyFill="1" applyBorder="1" applyAlignment="1">
      <alignment horizontal="center" vertical="center" wrapText="1"/>
    </xf>
    <xf numFmtId="3" fontId="5" fillId="0" borderId="27" xfId="0" applyNumberFormat="1" applyFont="1" applyBorder="1" applyAlignment="1">
      <alignment horizontal="center" vertical="center" wrapText="1" readingOrder="2"/>
    </xf>
    <xf numFmtId="4" fontId="5" fillId="0" borderId="27" xfId="0" applyNumberFormat="1" applyFont="1" applyBorder="1" applyAlignment="1">
      <alignment horizontal="center" vertical="center" wrapText="1" readingOrder="2"/>
    </xf>
    <xf numFmtId="0" fontId="0" fillId="0" borderId="0" xfId="0" applyAlignment="1">
      <alignment horizontal="center" readingOrder="2"/>
    </xf>
    <xf numFmtId="0" fontId="5" fillId="0" borderId="26" xfId="0" applyFont="1" applyBorder="1" applyAlignment="1">
      <alignment horizontal="center" vertical="center" wrapText="1" readingOrder="2"/>
    </xf>
    <xf numFmtId="0" fontId="5" fillId="0" borderId="10" xfId="0" applyFont="1" applyFill="1" applyBorder="1" applyAlignment="1">
      <alignment horizontal="center" vertical="center" wrapText="1" readingOrder="2"/>
    </xf>
    <xf numFmtId="0" fontId="5" fillId="0" borderId="47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 readingOrder="2"/>
    </xf>
    <xf numFmtId="0" fontId="5" fillId="0" borderId="48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 readingOrder="2"/>
    </xf>
    <xf numFmtId="0" fontId="5" fillId="0" borderId="49" xfId="0" applyFont="1" applyFill="1" applyBorder="1" applyAlignment="1">
      <alignment horizontal="center" vertical="center" wrapText="1"/>
    </xf>
    <xf numFmtId="9" fontId="5" fillId="0" borderId="46" xfId="1" applyFont="1" applyFill="1" applyBorder="1" applyAlignment="1">
      <alignment horizontal="center" vertical="center" wrapText="1"/>
    </xf>
    <xf numFmtId="3" fontId="5" fillId="0" borderId="52" xfId="0" applyNumberFormat="1" applyFont="1" applyBorder="1" applyAlignment="1">
      <alignment horizontal="center" vertical="center" wrapText="1" readingOrder="2"/>
    </xf>
    <xf numFmtId="4" fontId="5" fillId="0" borderId="52" xfId="0" applyNumberFormat="1" applyFont="1" applyBorder="1" applyAlignment="1">
      <alignment horizontal="center" vertical="center" wrapText="1" readingOrder="2"/>
    </xf>
    <xf numFmtId="0" fontId="0" fillId="0" borderId="53" xfId="0" applyBorder="1"/>
    <xf numFmtId="0" fontId="0" fillId="0" borderId="0" xfId="0" applyBorder="1" applyAlignment="1">
      <alignment horizontal="center" vertical="center"/>
    </xf>
    <xf numFmtId="0" fontId="0" fillId="0" borderId="0" xfId="0" applyBorder="1"/>
    <xf numFmtId="3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56" xfId="0" applyFont="1" applyFill="1" applyBorder="1" applyAlignment="1">
      <alignment horizontal="centerContinuous" vertical="center" readingOrder="2"/>
    </xf>
    <xf numFmtId="0" fontId="10" fillId="0" borderId="57" xfId="0" applyFont="1" applyFill="1" applyBorder="1" applyAlignment="1">
      <alignment horizontal="center" vertical="center" readingOrder="2"/>
    </xf>
    <xf numFmtId="0" fontId="11" fillId="0" borderId="58" xfId="0" applyFont="1" applyFill="1" applyBorder="1" applyAlignment="1">
      <alignment horizontal="center" vertical="center" readingOrder="2"/>
    </xf>
    <xf numFmtId="0" fontId="11" fillId="0" borderId="56" xfId="0" applyFont="1" applyFill="1" applyBorder="1" applyAlignment="1">
      <alignment vertical="center"/>
    </xf>
    <xf numFmtId="0" fontId="12" fillId="0" borderId="59" xfId="0" applyFont="1" applyFill="1" applyBorder="1" applyAlignment="1">
      <alignment horizontal="center" vertical="center"/>
    </xf>
    <xf numFmtId="0" fontId="13" fillId="0" borderId="57" xfId="0" applyFont="1" applyFill="1" applyBorder="1" applyAlignment="1">
      <alignment horizontal="right" vertical="center"/>
    </xf>
    <xf numFmtId="0" fontId="13" fillId="0" borderId="57" xfId="0" applyFont="1" applyFill="1" applyBorder="1" applyAlignment="1">
      <alignment horizontal="left" vertical="center"/>
    </xf>
    <xf numFmtId="0" fontId="14" fillId="0" borderId="59" xfId="0" applyFont="1" applyFill="1" applyBorder="1" applyAlignment="1">
      <alignment vertical="center"/>
    </xf>
    <xf numFmtId="0" fontId="15" fillId="0" borderId="0" xfId="0" applyFont="1" applyFill="1" applyAlignment="1">
      <alignment readingOrder="2"/>
    </xf>
    <xf numFmtId="0" fontId="11" fillId="0" borderId="60" xfId="0" applyFont="1" applyFill="1" applyBorder="1" applyAlignment="1">
      <alignment horizontal="center" vertical="center" readingOrder="2"/>
    </xf>
    <xf numFmtId="0" fontId="9" fillId="0" borderId="61" xfId="0" applyFont="1" applyFill="1" applyBorder="1" applyAlignment="1">
      <alignment horizontal="center" vertical="center" readingOrder="2"/>
    </xf>
    <xf numFmtId="0" fontId="16" fillId="0" borderId="62" xfId="0" applyFont="1" applyFill="1" applyBorder="1" applyAlignment="1">
      <alignment horizontal="center" vertical="center" readingOrder="2"/>
    </xf>
    <xf numFmtId="0" fontId="11" fillId="0" borderId="60" xfId="0" applyFont="1" applyFill="1" applyBorder="1" applyAlignment="1">
      <alignment vertical="center"/>
    </xf>
    <xf numFmtId="0" fontId="12" fillId="0" borderId="63" xfId="0" applyFont="1" applyFill="1" applyBorder="1" applyAlignment="1">
      <alignment horizontal="center" vertical="center"/>
    </xf>
    <xf numFmtId="0" fontId="13" fillId="0" borderId="61" xfId="0" applyFont="1" applyFill="1" applyBorder="1" applyAlignment="1">
      <alignment horizontal="right" vertical="center"/>
    </xf>
    <xf numFmtId="0" fontId="13" fillId="0" borderId="61" xfId="0" applyFont="1" applyFill="1" applyBorder="1" applyAlignment="1">
      <alignment horizontal="left" vertical="center"/>
    </xf>
    <xf numFmtId="22" fontId="17" fillId="0" borderId="63" xfId="0" applyNumberFormat="1" applyFont="1" applyFill="1" applyBorder="1" applyAlignment="1">
      <alignment horizontal="center" vertical="center"/>
    </xf>
    <xf numFmtId="0" fontId="18" fillId="0" borderId="59" xfId="0" applyFont="1" applyFill="1" applyBorder="1" applyAlignment="1">
      <alignment horizontal="center" vertical="center" wrapText="1" readingOrder="2"/>
    </xf>
    <xf numFmtId="0" fontId="18" fillId="0" borderId="53" xfId="0" applyFont="1" applyFill="1" applyBorder="1" applyAlignment="1">
      <alignment horizontal="center" vertical="center" wrapText="1" readingOrder="2"/>
    </xf>
    <xf numFmtId="0" fontId="12" fillId="0" borderId="64" xfId="0" applyFont="1" applyFill="1" applyBorder="1" applyAlignment="1">
      <alignment horizontal="center" vertical="center" wrapText="1" readingOrder="2"/>
    </xf>
    <xf numFmtId="0" fontId="15" fillId="0" borderId="0" xfId="0" applyFont="1" applyFill="1" applyAlignment="1">
      <alignment horizontal="center" vertical="center" wrapText="1" readingOrder="2"/>
    </xf>
    <xf numFmtId="0" fontId="18" fillId="0" borderId="63" xfId="0" applyFont="1" applyFill="1" applyBorder="1" applyAlignment="1">
      <alignment horizontal="center" vertical="center" wrapText="1" readingOrder="2"/>
    </xf>
    <xf numFmtId="0" fontId="18" fillId="0" borderId="61" xfId="0" applyFont="1" applyFill="1" applyBorder="1" applyAlignment="1">
      <alignment horizontal="center" vertical="center" wrapText="1" readingOrder="2"/>
    </xf>
    <xf numFmtId="0" fontId="18" fillId="0" borderId="65" xfId="0" applyFont="1" applyFill="1" applyBorder="1" applyAlignment="1">
      <alignment horizontal="center" vertical="center" wrapText="1" readingOrder="2"/>
    </xf>
    <xf numFmtId="0" fontId="19" fillId="0" borderId="0" xfId="0" applyFont="1" applyFill="1" applyAlignment="1">
      <alignment horizontal="center" vertical="center" wrapText="1" readingOrder="2"/>
    </xf>
    <xf numFmtId="0" fontId="15" fillId="0" borderId="67" xfId="0" applyFont="1" applyFill="1" applyBorder="1" applyAlignment="1">
      <alignment horizontal="center" vertical="center" wrapText="1" readingOrder="2"/>
    </xf>
    <xf numFmtId="0" fontId="20" fillId="0" borderId="68" xfId="0" applyFont="1" applyFill="1" applyBorder="1" applyAlignment="1">
      <alignment horizontal="center" vertical="center" wrapText="1" readingOrder="2"/>
    </xf>
    <xf numFmtId="9" fontId="21" fillId="0" borderId="64" xfId="0" applyNumberFormat="1" applyFont="1" applyFill="1" applyBorder="1" applyAlignment="1">
      <alignment horizontal="center" vertical="center" wrapText="1" readingOrder="2"/>
    </xf>
    <xf numFmtId="4" fontId="22" fillId="0" borderId="53" xfId="0" applyNumberFormat="1" applyFont="1" applyFill="1" applyBorder="1" applyAlignment="1">
      <alignment horizontal="center" vertical="center" wrapText="1" readingOrder="2"/>
    </xf>
    <xf numFmtId="4" fontId="22" fillId="0" borderId="69" xfId="0" applyNumberFormat="1" applyFont="1" applyFill="1" applyBorder="1" applyAlignment="1">
      <alignment horizontal="center" vertical="center" wrapText="1" readingOrder="2"/>
    </xf>
    <xf numFmtId="0" fontId="13" fillId="0" borderId="64" xfId="0" applyFont="1" applyFill="1" applyBorder="1" applyAlignment="1">
      <alignment horizontal="center" vertical="center" wrapText="1" readingOrder="2"/>
    </xf>
    <xf numFmtId="0" fontId="15" fillId="0" borderId="71" xfId="0" applyFont="1" applyFill="1" applyBorder="1" applyAlignment="1">
      <alignment horizontal="center" vertical="center" wrapText="1" readingOrder="2"/>
    </xf>
    <xf numFmtId="4" fontId="22" fillId="0" borderId="71" xfId="0" applyNumberFormat="1" applyFont="1" applyFill="1" applyBorder="1" applyAlignment="1">
      <alignment horizontal="center" vertical="center" wrapText="1" readingOrder="2"/>
    </xf>
    <xf numFmtId="0" fontId="15" fillId="0" borderId="73" xfId="0" applyFont="1" applyFill="1" applyBorder="1" applyAlignment="1">
      <alignment horizontal="center" vertical="center" wrapText="1" readingOrder="2"/>
    </xf>
    <xf numFmtId="9" fontId="21" fillId="0" borderId="74" xfId="0" applyNumberFormat="1" applyFont="1" applyFill="1" applyBorder="1" applyAlignment="1">
      <alignment horizontal="center" vertical="center" wrapText="1" readingOrder="2"/>
    </xf>
    <xf numFmtId="4" fontId="22" fillId="0" borderId="75" xfId="0" applyNumberFormat="1" applyFont="1" applyFill="1" applyBorder="1" applyAlignment="1">
      <alignment horizontal="center" vertical="center" wrapText="1" readingOrder="2"/>
    </xf>
    <xf numFmtId="0" fontId="13" fillId="0" borderId="74" xfId="0" applyFont="1" applyFill="1" applyBorder="1" applyAlignment="1">
      <alignment horizontal="center" vertical="center" wrapText="1" readingOrder="2"/>
    </xf>
    <xf numFmtId="0" fontId="11" fillId="2" borderId="77" xfId="0" applyFont="1" applyFill="1" applyBorder="1" applyAlignment="1">
      <alignment horizontal="center" vertical="center" wrapText="1" readingOrder="2"/>
    </xf>
    <xf numFmtId="0" fontId="13" fillId="2" borderId="78" xfId="0" applyFont="1" applyFill="1" applyBorder="1" applyAlignment="1">
      <alignment horizontal="center" vertical="center" wrapText="1" readingOrder="2"/>
    </xf>
    <xf numFmtId="9" fontId="23" fillId="2" borderId="79" xfId="0" applyNumberFormat="1" applyFont="1" applyFill="1" applyBorder="1" applyAlignment="1">
      <alignment horizontal="center" vertical="center" wrapText="1" readingOrder="2"/>
    </xf>
    <xf numFmtId="4" fontId="24" fillId="2" borderId="80" xfId="0" applyNumberFormat="1" applyFont="1" applyFill="1" applyBorder="1" applyAlignment="1">
      <alignment horizontal="center" vertical="center" wrapText="1" readingOrder="2"/>
    </xf>
    <xf numFmtId="4" fontId="24" fillId="2" borderId="81" xfId="0" applyNumberFormat="1" applyFont="1" applyFill="1" applyBorder="1" applyAlignment="1">
      <alignment horizontal="center" vertical="center" wrapText="1" readingOrder="2"/>
    </xf>
    <xf numFmtId="0" fontId="13" fillId="2" borderId="79" xfId="0" applyFont="1" applyFill="1" applyBorder="1" applyAlignment="1">
      <alignment horizontal="center" vertical="center" wrapText="1" readingOrder="2"/>
    </xf>
    <xf numFmtId="0" fontId="15" fillId="0" borderId="29" xfId="0" applyFont="1" applyFill="1" applyBorder="1" applyAlignment="1">
      <alignment horizontal="center" vertical="center" wrapText="1" readingOrder="2"/>
    </xf>
    <xf numFmtId="9" fontId="22" fillId="0" borderId="74" xfId="0" applyNumberFormat="1" applyFont="1" applyFill="1" applyBorder="1" applyAlignment="1">
      <alignment horizontal="center" vertical="center" wrapText="1" readingOrder="2"/>
    </xf>
    <xf numFmtId="4" fontId="22" fillId="0" borderId="0" xfId="0" applyNumberFormat="1" applyFont="1" applyFill="1" applyBorder="1" applyAlignment="1">
      <alignment horizontal="center" vertical="center" wrapText="1" readingOrder="2"/>
    </xf>
    <xf numFmtId="0" fontId="15" fillId="0" borderId="48" xfId="0" applyFont="1" applyFill="1" applyBorder="1" applyAlignment="1">
      <alignment horizontal="center" vertical="center" wrapText="1" readingOrder="2"/>
    </xf>
    <xf numFmtId="9" fontId="21" fillId="0" borderId="82" xfId="0" applyNumberFormat="1" applyFont="1" applyFill="1" applyBorder="1" applyAlignment="1">
      <alignment horizontal="center" vertical="center" wrapText="1" readingOrder="2"/>
    </xf>
    <xf numFmtId="4" fontId="22" fillId="0" borderId="54" xfId="0" applyNumberFormat="1" applyFont="1" applyFill="1" applyBorder="1" applyAlignment="1">
      <alignment horizontal="center" vertical="center" wrapText="1" readingOrder="2"/>
    </xf>
    <xf numFmtId="0" fontId="13" fillId="0" borderId="82" xfId="0" applyFont="1" applyFill="1" applyBorder="1" applyAlignment="1">
      <alignment horizontal="center" vertical="center" wrapText="1" readingOrder="2"/>
    </xf>
    <xf numFmtId="0" fontId="13" fillId="0" borderId="84" xfId="0" applyFont="1" applyFill="1" applyBorder="1" applyAlignment="1">
      <alignment horizontal="center" vertical="center" wrapText="1" readingOrder="2"/>
    </xf>
    <xf numFmtId="4" fontId="24" fillId="0" borderId="53" xfId="0" applyNumberFormat="1" applyFont="1" applyFill="1" applyBorder="1" applyAlignment="1">
      <alignment horizontal="center" vertical="center" wrapText="1" readingOrder="2"/>
    </xf>
    <xf numFmtId="4" fontId="24" fillId="0" borderId="67" xfId="0" applyNumberFormat="1" applyFont="1" applyFill="1" applyBorder="1" applyAlignment="1">
      <alignment horizontal="center" vertical="center" wrapText="1" readingOrder="2"/>
    </xf>
    <xf numFmtId="4" fontId="24" fillId="0" borderId="83" xfId="0" applyNumberFormat="1" applyFont="1" applyFill="1" applyBorder="1" applyAlignment="1">
      <alignment horizontal="center" vertical="center" wrapText="1" readingOrder="2"/>
    </xf>
    <xf numFmtId="4" fontId="24" fillId="0" borderId="71" xfId="0" applyNumberFormat="1" applyFont="1" applyFill="1" applyBorder="1" applyAlignment="1">
      <alignment horizontal="center" vertical="center" wrapText="1" readingOrder="2"/>
    </xf>
    <xf numFmtId="4" fontId="24" fillId="0" borderId="54" xfId="0" applyNumberFormat="1" applyFont="1" applyFill="1" applyBorder="1" applyAlignment="1">
      <alignment horizontal="center" vertical="center" wrapText="1" readingOrder="2"/>
    </xf>
    <xf numFmtId="1" fontId="20" fillId="0" borderId="72" xfId="0" applyNumberFormat="1" applyFont="1" applyFill="1" applyBorder="1" applyAlignment="1">
      <alignment horizontal="center" vertical="center" wrapText="1" readingOrder="2"/>
    </xf>
    <xf numFmtId="0" fontId="11" fillId="2" borderId="81" xfId="0" applyFont="1" applyFill="1" applyBorder="1" applyAlignment="1">
      <alignment horizontal="center" vertical="center" wrapText="1" readingOrder="2"/>
    </xf>
    <xf numFmtId="3" fontId="23" fillId="2" borderId="79" xfId="0" applyNumberFormat="1" applyFont="1" applyFill="1" applyBorder="1" applyAlignment="1">
      <alignment horizontal="center" vertical="center" wrapText="1" readingOrder="2"/>
    </xf>
    <xf numFmtId="3" fontId="23" fillId="2" borderId="80" xfId="0" applyNumberFormat="1" applyFont="1" applyFill="1" applyBorder="1" applyAlignment="1">
      <alignment horizontal="center" vertical="center" wrapText="1" readingOrder="2"/>
    </xf>
    <xf numFmtId="4" fontId="24" fillId="2" borderId="89" xfId="0" applyNumberFormat="1" applyFont="1" applyFill="1" applyBorder="1" applyAlignment="1">
      <alignment horizontal="center" vertical="center" wrapText="1" readingOrder="2"/>
    </xf>
    <xf numFmtId="0" fontId="15" fillId="0" borderId="0" xfId="0" applyFont="1" applyFill="1" applyAlignment="1">
      <alignment horizontal="center" readingOrder="2"/>
    </xf>
    <xf numFmtId="0" fontId="12" fillId="0" borderId="59" xfId="0" applyFont="1" applyFill="1" applyBorder="1" applyAlignment="1">
      <alignment vertical="center"/>
    </xf>
    <xf numFmtId="0" fontId="13" fillId="0" borderId="57" xfId="0" applyFont="1" applyFill="1" applyBorder="1" applyAlignment="1">
      <alignment vertical="center"/>
    </xf>
    <xf numFmtId="0" fontId="12" fillId="0" borderId="63" xfId="0" applyFont="1" applyFill="1" applyBorder="1" applyAlignment="1">
      <alignment vertical="center"/>
    </xf>
    <xf numFmtId="0" fontId="13" fillId="0" borderId="60" xfId="0" applyFont="1" applyFill="1" applyBorder="1" applyAlignment="1">
      <alignment vertical="center"/>
    </xf>
    <xf numFmtId="0" fontId="18" fillId="0" borderId="90" xfId="0" applyFont="1" applyFill="1" applyBorder="1" applyAlignment="1">
      <alignment horizontal="centerContinuous" vertical="center"/>
    </xf>
    <xf numFmtId="0" fontId="18" fillId="0" borderId="0" xfId="0" applyFont="1" applyFill="1" applyAlignment="1">
      <alignment horizontal="centerContinuous" vertical="center"/>
    </xf>
    <xf numFmtId="0" fontId="18" fillId="0" borderId="91" xfId="0" applyFont="1" applyFill="1" applyBorder="1" applyAlignment="1">
      <alignment horizontal="centerContinuous" vertical="center"/>
    </xf>
    <xf numFmtId="9" fontId="12" fillId="0" borderId="59" xfId="0" applyNumberFormat="1" applyFont="1" applyFill="1" applyBorder="1" applyAlignment="1">
      <alignment horizontal="centerContinuous" vertical="center"/>
    </xf>
    <xf numFmtId="0" fontId="18" fillId="0" borderId="0" xfId="0" applyFont="1" applyFill="1"/>
    <xf numFmtId="0" fontId="18" fillId="0" borderId="0" xfId="0" applyFont="1" applyFill="1" applyAlignment="1">
      <alignment horizontal="center" vertical="center"/>
    </xf>
    <xf numFmtId="0" fontId="18" fillId="0" borderId="62" xfId="0" applyFont="1" applyFill="1" applyBorder="1" applyAlignment="1">
      <alignment horizontal="center" vertical="center"/>
    </xf>
    <xf numFmtId="9" fontId="23" fillId="0" borderId="61" xfId="0" applyNumberFormat="1" applyFont="1" applyFill="1" applyBorder="1" applyAlignment="1">
      <alignment horizontal="center" vertical="center"/>
    </xf>
    <xf numFmtId="9" fontId="23" fillId="0" borderId="96" xfId="0" applyNumberFormat="1" applyFont="1" applyFill="1" applyBorder="1" applyAlignment="1">
      <alignment horizontal="center" vertical="center"/>
    </xf>
    <xf numFmtId="9" fontId="23" fillId="0" borderId="86" xfId="0" applyNumberFormat="1" applyFont="1" applyFill="1" applyBorder="1" applyAlignment="1">
      <alignment horizontal="center" vertical="center"/>
    </xf>
    <xf numFmtId="0" fontId="26" fillId="0" borderId="61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2" fontId="15" fillId="0" borderId="95" xfId="0" applyNumberFormat="1" applyFont="1" applyFill="1" applyBorder="1" applyAlignment="1">
      <alignment horizontal="center" vertical="center" wrapText="1"/>
    </xf>
    <xf numFmtId="2" fontId="28" fillId="0" borderId="0" xfId="0" applyNumberFormat="1" applyFont="1" applyFill="1" applyAlignment="1">
      <alignment horizontal="center" vertical="center" wrapText="1"/>
    </xf>
    <xf numFmtId="2" fontId="28" fillId="0" borderId="20" xfId="0" applyNumberFormat="1" applyFont="1" applyFill="1" applyBorder="1" applyAlignment="1">
      <alignment horizontal="center" vertical="center" wrapText="1"/>
    </xf>
    <xf numFmtId="2" fontId="28" fillId="0" borderId="29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68" xfId="0" applyFont="1" applyFill="1" applyBorder="1" applyAlignment="1">
      <alignment horizontal="center" vertical="center" wrapText="1"/>
    </xf>
    <xf numFmtId="2" fontId="28" fillId="0" borderId="53" xfId="0" applyNumberFormat="1" applyFont="1" applyFill="1" applyBorder="1" applyAlignment="1">
      <alignment horizontal="center" vertical="center" wrapText="1"/>
    </xf>
    <xf numFmtId="2" fontId="28" fillId="0" borderId="52" xfId="0" applyNumberFormat="1" applyFont="1" applyFill="1" applyBorder="1" applyAlignment="1">
      <alignment horizontal="center" vertical="center" wrapText="1"/>
    </xf>
    <xf numFmtId="0" fontId="15" fillId="0" borderId="95" xfId="0" applyFont="1" applyFill="1" applyBorder="1" applyAlignment="1">
      <alignment horizontal="center" vertical="center" wrapText="1"/>
    </xf>
    <xf numFmtId="0" fontId="28" fillId="0" borderId="92" xfId="0" applyFont="1" applyFill="1" applyBorder="1"/>
    <xf numFmtId="0" fontId="15" fillId="0" borderId="93" xfId="0" applyFont="1" applyFill="1" applyBorder="1"/>
    <xf numFmtId="0" fontId="15" fillId="0" borderId="97" xfId="0" applyFont="1" applyFill="1" applyBorder="1"/>
    <xf numFmtId="0" fontId="28" fillId="0" borderId="93" xfId="0" applyFont="1" applyFill="1" applyBorder="1" applyAlignment="1">
      <alignment horizontal="center"/>
    </xf>
    <xf numFmtId="0" fontId="28" fillId="0" borderId="102" xfId="0" applyFont="1" applyFill="1" applyBorder="1" applyAlignment="1">
      <alignment horizontal="center"/>
    </xf>
    <xf numFmtId="0" fontId="28" fillId="0" borderId="103" xfId="0" applyFont="1" applyFill="1" applyBorder="1" applyAlignment="1">
      <alignment horizontal="center"/>
    </xf>
    <xf numFmtId="3" fontId="28" fillId="0" borderId="104" xfId="0" applyNumberFormat="1" applyFont="1" applyFill="1" applyBorder="1" applyAlignment="1">
      <alignment horizontal="center"/>
    </xf>
    <xf numFmtId="0" fontId="28" fillId="0" borderId="97" xfId="0" applyFont="1" applyFill="1" applyBorder="1"/>
    <xf numFmtId="0" fontId="15" fillId="0" borderId="0" xfId="0" applyFont="1" applyFill="1"/>
    <xf numFmtId="0" fontId="15" fillId="0" borderId="56" xfId="0" applyFont="1" applyFill="1" applyBorder="1"/>
    <xf numFmtId="0" fontId="15" fillId="0" borderId="57" xfId="0" applyFont="1" applyFill="1" applyBorder="1"/>
    <xf numFmtId="0" fontId="15" fillId="0" borderId="59" xfId="0" applyFont="1" applyFill="1" applyBorder="1"/>
    <xf numFmtId="0" fontId="15" fillId="0" borderId="90" xfId="0" applyFont="1" applyFill="1" applyBorder="1"/>
    <xf numFmtId="0" fontId="15" fillId="0" borderId="0" xfId="0" applyFont="1" applyFill="1" applyBorder="1"/>
    <xf numFmtId="0" fontId="15" fillId="0" borderId="74" xfId="0" applyFont="1" applyFill="1" applyBorder="1"/>
    <xf numFmtId="0" fontId="11" fillId="0" borderId="0" xfId="0" applyFont="1" applyFill="1" applyBorder="1" applyAlignment="1">
      <alignment horizontal="right" vertical="center"/>
    </xf>
    <xf numFmtId="9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 wrapText="1"/>
    </xf>
    <xf numFmtId="9" fontId="16" fillId="0" borderId="0" xfId="0" applyNumberFormat="1" applyFont="1" applyFill="1" applyBorder="1" applyAlignment="1">
      <alignment horizontal="center"/>
    </xf>
    <xf numFmtId="0" fontId="9" fillId="0" borderId="0" xfId="0" applyFont="1" applyFill="1" applyBorder="1"/>
    <xf numFmtId="0" fontId="18" fillId="0" borderId="0" xfId="0" applyFont="1" applyFill="1" applyBorder="1"/>
    <xf numFmtId="0" fontId="15" fillId="0" borderId="60" xfId="0" applyFont="1" applyFill="1" applyBorder="1"/>
    <xf numFmtId="0" fontId="15" fillId="0" borderId="61" xfId="0" applyFont="1" applyFill="1" applyBorder="1"/>
    <xf numFmtId="0" fontId="15" fillId="0" borderId="63" xfId="0" applyFont="1" applyFill="1" applyBorder="1"/>
    <xf numFmtId="1" fontId="20" fillId="0" borderId="87" xfId="0" applyNumberFormat="1" applyFont="1" applyFill="1" applyBorder="1" applyAlignment="1">
      <alignment horizontal="center" vertical="center" wrapText="1" readingOrder="2"/>
    </xf>
    <xf numFmtId="3" fontId="24" fillId="0" borderId="84" xfId="0" applyNumberFormat="1" applyFont="1" applyFill="1" applyBorder="1" applyAlignment="1">
      <alignment horizontal="center" vertical="center" wrapText="1" readingOrder="2"/>
    </xf>
    <xf numFmtId="2" fontId="20" fillId="0" borderId="72" xfId="0" applyNumberFormat="1" applyFont="1" applyFill="1" applyBorder="1" applyAlignment="1">
      <alignment horizontal="center" vertical="center" wrapText="1" readingOrder="2"/>
    </xf>
    <xf numFmtId="3" fontId="24" fillId="0" borderId="82" xfId="0" applyNumberFormat="1" applyFont="1" applyFill="1" applyBorder="1" applyAlignment="1">
      <alignment horizontal="center" vertical="center" wrapText="1" readingOrder="2"/>
    </xf>
    <xf numFmtId="0" fontId="5" fillId="0" borderId="26" xfId="0" applyFont="1" applyFill="1" applyBorder="1" applyAlignment="1">
      <alignment horizontal="center" vertical="center" wrapText="1" readingOrder="2"/>
    </xf>
    <xf numFmtId="0" fontId="0" fillId="0" borderId="54" xfId="0" applyBorder="1" applyAlignment="1">
      <alignment horizontal="center"/>
    </xf>
    <xf numFmtId="0" fontId="0" fillId="0" borderId="55" xfId="0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0" fillId="0" borderId="53" xfId="0" applyBorder="1" applyAlignment="1">
      <alignment horizontal="center"/>
    </xf>
    <xf numFmtId="0" fontId="5" fillId="0" borderId="44" xfId="0" applyFont="1" applyBorder="1" applyAlignment="1">
      <alignment horizontal="center" vertical="center" wrapText="1" readingOrder="2"/>
    </xf>
    <xf numFmtId="0" fontId="5" fillId="0" borderId="45" xfId="0" applyFont="1" applyBorder="1" applyAlignment="1">
      <alignment horizontal="center" vertical="center" wrapText="1" readingOrder="2"/>
    </xf>
    <xf numFmtId="3" fontId="5" fillId="0" borderId="34" xfId="0" applyNumberFormat="1" applyFont="1" applyBorder="1" applyAlignment="1">
      <alignment horizontal="center" vertical="center" wrapText="1" readingOrder="2"/>
    </xf>
    <xf numFmtId="3" fontId="5" fillId="0" borderId="38" xfId="0" applyNumberFormat="1" applyFont="1" applyBorder="1" applyAlignment="1">
      <alignment horizontal="center" vertical="center" wrapText="1" readingOrder="2"/>
    </xf>
    <xf numFmtId="0" fontId="5" fillId="0" borderId="1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 readingOrder="2"/>
    </xf>
    <xf numFmtId="0" fontId="5" fillId="0" borderId="51" xfId="0" applyFont="1" applyBorder="1" applyAlignment="1">
      <alignment horizontal="center" vertical="center" wrapText="1" readingOrder="2"/>
    </xf>
    <xf numFmtId="4" fontId="7" fillId="0" borderId="20" xfId="0" applyNumberFormat="1" applyFont="1" applyBorder="1" applyAlignment="1">
      <alignment horizontal="center" vertical="center" wrapText="1"/>
    </xf>
    <xf numFmtId="4" fontId="7" fillId="0" borderId="27" xfId="0" applyNumberFormat="1" applyFont="1" applyBorder="1" applyAlignment="1">
      <alignment horizontal="center" vertical="center" wrapText="1"/>
    </xf>
    <xf numFmtId="3" fontId="5" fillId="0" borderId="35" xfId="0" applyNumberFormat="1" applyFont="1" applyBorder="1" applyAlignment="1">
      <alignment horizontal="center" vertical="center" wrapText="1" readingOrder="2"/>
    </xf>
    <xf numFmtId="3" fontId="5" fillId="0" borderId="37" xfId="0" applyNumberFormat="1" applyFont="1" applyBorder="1" applyAlignment="1">
      <alignment horizontal="center" vertical="center" wrapText="1" readingOrder="2"/>
    </xf>
    <xf numFmtId="3" fontId="5" fillId="0" borderId="36" xfId="0" applyNumberFormat="1" applyFont="1" applyBorder="1" applyAlignment="1">
      <alignment horizontal="center" vertical="center" wrapText="1" readingOrder="2"/>
    </xf>
    <xf numFmtId="4" fontId="7" fillId="0" borderId="12" xfId="0" applyNumberFormat="1" applyFont="1" applyBorder="1" applyAlignment="1">
      <alignment horizontal="center" vertical="center" readingOrder="2"/>
    </xf>
    <xf numFmtId="4" fontId="7" fillId="0" borderId="20" xfId="0" applyNumberFormat="1" applyFont="1" applyBorder="1" applyAlignment="1">
      <alignment horizontal="center" vertical="center" readingOrder="2"/>
    </xf>
    <xf numFmtId="4" fontId="7" fillId="0" borderId="27" xfId="0" applyNumberFormat="1" applyFont="1" applyBorder="1" applyAlignment="1">
      <alignment horizontal="center" vertical="center" readingOrder="2"/>
    </xf>
    <xf numFmtId="0" fontId="5" fillId="0" borderId="9" xfId="0" applyFont="1" applyBorder="1" applyAlignment="1">
      <alignment horizontal="center" vertical="center" wrapText="1"/>
    </xf>
    <xf numFmtId="9" fontId="5" fillId="0" borderId="15" xfId="1" applyFont="1" applyBorder="1" applyAlignment="1">
      <alignment horizontal="center" vertical="center" wrapText="1" readingOrder="2"/>
    </xf>
    <xf numFmtId="9" fontId="5" fillId="0" borderId="19" xfId="1" applyFont="1" applyBorder="1" applyAlignment="1">
      <alignment horizontal="center" vertical="center" wrapText="1" readingOrder="2"/>
    </xf>
    <xf numFmtId="9" fontId="5" fillId="0" borderId="26" xfId="1" applyFont="1" applyBorder="1" applyAlignment="1">
      <alignment horizontal="center" vertical="center" wrapText="1" readingOrder="2"/>
    </xf>
    <xf numFmtId="3" fontId="5" fillId="0" borderId="12" xfId="0" applyNumberFormat="1" applyFont="1" applyBorder="1" applyAlignment="1">
      <alignment horizontal="center" vertical="center" readingOrder="2"/>
    </xf>
    <xf numFmtId="3" fontId="5" fillId="0" borderId="20" xfId="0" applyNumberFormat="1" applyFont="1" applyBorder="1" applyAlignment="1">
      <alignment horizontal="center" vertical="center" readingOrder="2"/>
    </xf>
    <xf numFmtId="3" fontId="5" fillId="0" borderId="27" xfId="0" applyNumberFormat="1" applyFont="1" applyBorder="1" applyAlignment="1">
      <alignment horizontal="center" vertical="center" readingOrder="2"/>
    </xf>
    <xf numFmtId="4" fontId="5" fillId="0" borderId="12" xfId="0" applyNumberFormat="1" applyFont="1" applyBorder="1" applyAlignment="1">
      <alignment horizontal="center" vertical="center" wrapText="1" readingOrder="2"/>
    </xf>
    <xf numFmtId="4" fontId="5" fillId="0" borderId="20" xfId="0" applyNumberFormat="1" applyFont="1" applyBorder="1" applyAlignment="1">
      <alignment horizontal="center" vertical="center" wrapText="1" readingOrder="2"/>
    </xf>
    <xf numFmtId="4" fontId="5" fillId="0" borderId="27" xfId="0" applyNumberFormat="1" applyFont="1" applyBorder="1" applyAlignment="1">
      <alignment horizontal="center" vertical="center" wrapText="1" readingOrder="2"/>
    </xf>
    <xf numFmtId="3" fontId="5" fillId="0" borderId="13" xfId="0" applyNumberFormat="1" applyFont="1" applyBorder="1" applyAlignment="1">
      <alignment horizontal="center" vertical="center" wrapText="1" readingOrder="2"/>
    </xf>
    <xf numFmtId="3" fontId="5" fillId="0" borderId="21" xfId="0" applyNumberFormat="1" applyFont="1" applyBorder="1" applyAlignment="1">
      <alignment horizontal="center" vertical="center" wrapText="1" readingOrder="2"/>
    </xf>
    <xf numFmtId="3" fontId="5" fillId="0" borderId="28" xfId="0" applyNumberFormat="1" applyFont="1" applyBorder="1" applyAlignment="1">
      <alignment horizontal="center" vertical="center" wrapText="1" readingOrder="2"/>
    </xf>
    <xf numFmtId="9" fontId="0" fillId="0" borderId="16" xfId="0" applyNumberFormat="1" applyBorder="1" applyAlignment="1">
      <alignment horizontal="center" vertical="center"/>
    </xf>
    <xf numFmtId="9" fontId="0" fillId="0" borderId="22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9" fontId="0" fillId="0" borderId="14" xfId="0" applyNumberFormat="1" applyBorder="1" applyAlignment="1">
      <alignment horizontal="center" vertical="center"/>
    </xf>
    <xf numFmtId="9" fontId="0" fillId="0" borderId="23" xfId="0" applyNumberForma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 readingOrder="2"/>
    </xf>
    <xf numFmtId="0" fontId="5" fillId="0" borderId="14" xfId="0" applyFont="1" applyBorder="1" applyAlignment="1">
      <alignment horizontal="center" vertical="center" wrapText="1" readingOrder="2"/>
    </xf>
    <xf numFmtId="0" fontId="5" fillId="0" borderId="23" xfId="0" applyFont="1" applyBorder="1" applyAlignment="1">
      <alignment horizontal="center" vertical="center" wrapText="1" readingOrder="2"/>
    </xf>
    <xf numFmtId="3" fontId="5" fillId="0" borderId="12" xfId="0" applyNumberFormat="1" applyFont="1" applyBorder="1" applyAlignment="1">
      <alignment horizontal="center" vertical="center" wrapText="1" readingOrder="2"/>
    </xf>
    <xf numFmtId="3" fontId="5" fillId="0" borderId="20" xfId="0" applyNumberFormat="1" applyFont="1" applyBorder="1" applyAlignment="1">
      <alignment horizontal="center" vertical="center" wrapText="1" readingOrder="2"/>
    </xf>
    <xf numFmtId="3" fontId="5" fillId="0" borderId="27" xfId="0" applyNumberFormat="1" applyFont="1" applyBorder="1" applyAlignment="1">
      <alignment horizontal="center" vertical="center" wrapText="1" readingOrder="2"/>
    </xf>
    <xf numFmtId="0" fontId="5" fillId="0" borderId="42" xfId="0" applyFont="1" applyBorder="1" applyAlignment="1">
      <alignment horizontal="center" vertical="center" wrapText="1" readingOrder="2"/>
    </xf>
    <xf numFmtId="0" fontId="5" fillId="0" borderId="43" xfId="0" applyFont="1" applyBorder="1" applyAlignment="1">
      <alignment horizontal="center" vertical="center" wrapText="1" readingOrder="2"/>
    </xf>
    <xf numFmtId="3" fontId="5" fillId="0" borderId="33" xfId="0" applyNumberFormat="1" applyFont="1" applyBorder="1" applyAlignment="1">
      <alignment horizontal="center" vertical="center" wrapText="1" readingOrder="2"/>
    </xf>
    <xf numFmtId="9" fontId="5" fillId="0" borderId="15" xfId="1" applyFont="1" applyBorder="1" applyAlignment="1">
      <alignment horizontal="center" vertical="center" wrapText="1"/>
    </xf>
    <xf numFmtId="9" fontId="5" fillId="0" borderId="26" xfId="1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 readingOrder="2"/>
    </xf>
    <xf numFmtId="0" fontId="5" fillId="0" borderId="40" xfId="0" applyFont="1" applyBorder="1" applyAlignment="1">
      <alignment horizontal="center" vertical="center" wrapText="1" readingOrder="2"/>
    </xf>
    <xf numFmtId="4" fontId="7" fillId="0" borderId="12" xfId="0" applyNumberFormat="1" applyFont="1" applyBorder="1" applyAlignment="1">
      <alignment horizontal="center" vertical="center" wrapText="1"/>
    </xf>
    <xf numFmtId="9" fontId="5" fillId="0" borderId="19" xfId="1" applyFont="1" applyBorder="1" applyAlignment="1">
      <alignment horizontal="center" vertical="center" wrapText="1"/>
    </xf>
    <xf numFmtId="9" fontId="0" fillId="0" borderId="32" xfId="0" applyNumberForma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 readingOrder="2"/>
    </xf>
    <xf numFmtId="0" fontId="5" fillId="0" borderId="14" xfId="0" applyFont="1" applyFill="1" applyBorder="1" applyAlignment="1">
      <alignment horizontal="center" vertical="center" wrapText="1" readingOrder="2"/>
    </xf>
    <xf numFmtId="0" fontId="5" fillId="0" borderId="23" xfId="0" applyFont="1" applyFill="1" applyBorder="1" applyAlignment="1">
      <alignment horizontal="center" vertical="center" wrapText="1" readingOrder="2"/>
    </xf>
    <xf numFmtId="0" fontId="18" fillId="0" borderId="85" xfId="0" applyFont="1" applyFill="1" applyBorder="1" applyAlignment="1">
      <alignment horizontal="center" vertical="center" wrapText="1" readingOrder="2"/>
    </xf>
    <xf numFmtId="0" fontId="18" fillId="0" borderId="86" xfId="0" applyFont="1" applyFill="1" applyBorder="1" applyAlignment="1">
      <alignment horizontal="center" vertical="center" wrapText="1" readingOrder="2"/>
    </xf>
    <xf numFmtId="0" fontId="18" fillId="0" borderId="58" xfId="0" applyFont="1" applyFill="1" applyBorder="1" applyAlignment="1">
      <alignment horizontal="center" vertical="center" wrapText="1" readingOrder="2"/>
    </xf>
    <xf numFmtId="0" fontId="18" fillId="0" borderId="62" xfId="0" applyFont="1" applyFill="1" applyBorder="1" applyAlignment="1">
      <alignment horizontal="center" vertical="center" wrapText="1" readingOrder="2"/>
    </xf>
    <xf numFmtId="0" fontId="16" fillId="0" borderId="66" xfId="0" applyFont="1" applyFill="1" applyBorder="1" applyAlignment="1">
      <alignment horizontal="center" vertical="center" wrapText="1" readingOrder="2"/>
    </xf>
    <xf numFmtId="0" fontId="16" fillId="0" borderId="70" xfId="0" applyFont="1" applyFill="1" applyBorder="1" applyAlignment="1">
      <alignment horizontal="center" vertical="center" wrapText="1" readingOrder="2"/>
    </xf>
    <xf numFmtId="0" fontId="16" fillId="0" borderId="76" xfId="0" applyFont="1" applyFill="1" applyBorder="1" applyAlignment="1">
      <alignment horizontal="center" vertical="center" wrapText="1" readingOrder="2"/>
    </xf>
    <xf numFmtId="0" fontId="9" fillId="0" borderId="56" xfId="0" applyFont="1" applyFill="1" applyBorder="1" applyAlignment="1">
      <alignment horizontal="right" vertical="top" wrapText="1" readingOrder="2"/>
    </xf>
    <xf numFmtId="0" fontId="9" fillId="0" borderId="57" xfId="0" applyFont="1" applyFill="1" applyBorder="1" applyAlignment="1">
      <alignment horizontal="right" vertical="top" wrapText="1" readingOrder="2"/>
    </xf>
    <xf numFmtId="0" fontId="9" fillId="0" borderId="59" xfId="0" applyFont="1" applyFill="1" applyBorder="1" applyAlignment="1">
      <alignment horizontal="right" vertical="top" wrapText="1" readingOrder="2"/>
    </xf>
    <xf numFmtId="0" fontId="9" fillId="0" borderId="60" xfId="0" applyFont="1" applyFill="1" applyBorder="1" applyAlignment="1">
      <alignment horizontal="right" vertical="top" wrapText="1" readingOrder="2"/>
    </xf>
    <xf numFmtId="0" fontId="9" fillId="0" borderId="61" xfId="0" applyFont="1" applyFill="1" applyBorder="1" applyAlignment="1">
      <alignment horizontal="right" vertical="top" wrapText="1" readingOrder="2"/>
    </xf>
    <xf numFmtId="0" fontId="9" fillId="0" borderId="63" xfId="0" applyFont="1" applyFill="1" applyBorder="1" applyAlignment="1">
      <alignment horizontal="right" vertical="top" wrapText="1" readingOrder="2"/>
    </xf>
    <xf numFmtId="0" fontId="18" fillId="0" borderId="56" xfId="0" applyFont="1" applyFill="1" applyBorder="1" applyAlignment="1">
      <alignment horizontal="center" vertical="center" wrapText="1" readingOrder="2"/>
    </xf>
    <xf numFmtId="0" fontId="18" fillId="0" borderId="59" xfId="0" applyFont="1" applyFill="1" applyBorder="1" applyAlignment="1">
      <alignment horizontal="center" vertical="center" wrapText="1" readingOrder="2"/>
    </xf>
    <xf numFmtId="0" fontId="18" fillId="0" borderId="60" xfId="0" applyFont="1" applyFill="1" applyBorder="1" applyAlignment="1">
      <alignment horizontal="center" vertical="center" wrapText="1" readingOrder="2"/>
    </xf>
    <xf numFmtId="0" fontId="18" fillId="0" borderId="63" xfId="0" applyFont="1" applyFill="1" applyBorder="1" applyAlignment="1">
      <alignment horizontal="center" vertical="center" wrapText="1" readingOrder="2"/>
    </xf>
    <xf numFmtId="2" fontId="29" fillId="0" borderId="88" xfId="0" applyNumberFormat="1" applyFont="1" applyFill="1" applyBorder="1" applyAlignment="1">
      <alignment horizontal="center" vertical="center" wrapText="1"/>
    </xf>
    <xf numFmtId="2" fontId="29" fillId="0" borderId="69" xfId="0" applyNumberFormat="1" applyFont="1" applyFill="1" applyBorder="1" applyAlignment="1">
      <alignment horizontal="center" vertical="center" wrapText="1"/>
    </xf>
    <xf numFmtId="0" fontId="28" fillId="0" borderId="72" xfId="0" applyFont="1" applyFill="1" applyBorder="1" applyAlignment="1">
      <alignment horizontal="center" vertical="center" wrapText="1"/>
    </xf>
    <xf numFmtId="0" fontId="27" fillId="0" borderId="99" xfId="0" applyFont="1" applyFill="1" applyBorder="1" applyAlignment="1">
      <alignment horizontal="center" vertical="center" wrapText="1"/>
    </xf>
    <xf numFmtId="0" fontId="27" fillId="0" borderId="76" xfId="0" applyFont="1" applyFill="1" applyBorder="1" applyAlignment="1">
      <alignment horizontal="center" vertical="center" wrapText="1"/>
    </xf>
    <xf numFmtId="0" fontId="11" fillId="0" borderId="71" xfId="0" applyFont="1" applyBorder="1" applyAlignment="1">
      <alignment horizontal="center" vertical="center" wrapText="1" readingOrder="2"/>
    </xf>
    <xf numFmtId="0" fontId="11" fillId="0" borderId="65" xfId="0" applyFont="1" applyBorder="1" applyAlignment="1">
      <alignment horizontal="center" vertical="center" wrapText="1" readingOrder="2"/>
    </xf>
    <xf numFmtId="2" fontId="29" fillId="0" borderId="86" xfId="0" applyNumberFormat="1" applyFont="1" applyFill="1" applyBorder="1" applyAlignment="1">
      <alignment horizontal="center" vertical="center" wrapText="1"/>
    </xf>
    <xf numFmtId="2" fontId="30" fillId="0" borderId="100" xfId="0" applyNumberFormat="1" applyFont="1" applyFill="1" applyBorder="1" applyAlignment="1">
      <alignment horizontal="center" vertical="center" wrapText="1"/>
    </xf>
    <xf numFmtId="2" fontId="30" fillId="0" borderId="62" xfId="0" applyNumberFormat="1" applyFont="1" applyFill="1" applyBorder="1" applyAlignment="1">
      <alignment horizontal="center" vertical="center" wrapText="1"/>
    </xf>
    <xf numFmtId="0" fontId="28" fillId="0" borderId="101" xfId="0" applyFont="1" applyFill="1" applyBorder="1" applyAlignment="1">
      <alignment horizontal="center" vertical="center" wrapText="1"/>
    </xf>
    <xf numFmtId="0" fontId="27" fillId="0" borderId="98" xfId="0" applyFont="1" applyFill="1" applyBorder="1" applyAlignment="1">
      <alignment horizontal="center" vertical="center" wrapText="1"/>
    </xf>
    <xf numFmtId="2" fontId="30" fillId="0" borderId="68" xfId="0" applyNumberFormat="1" applyFont="1" applyFill="1" applyBorder="1" applyAlignment="1">
      <alignment horizontal="center" vertical="center" wrapText="1"/>
    </xf>
    <xf numFmtId="0" fontId="25" fillId="0" borderId="58" xfId="0" applyFont="1" applyFill="1" applyBorder="1" applyAlignment="1">
      <alignment horizontal="center" vertical="center" wrapText="1"/>
    </xf>
    <xf numFmtId="0" fontId="25" fillId="0" borderId="95" xfId="0" applyFont="1" applyFill="1" applyBorder="1" applyAlignment="1">
      <alignment horizontal="center" vertical="center" wrapText="1"/>
    </xf>
    <xf numFmtId="0" fontId="25" fillId="0" borderId="62" xfId="0" applyFont="1" applyFill="1" applyBorder="1" applyAlignment="1">
      <alignment horizontal="center" vertical="center" wrapText="1"/>
    </xf>
    <xf numFmtId="0" fontId="18" fillId="0" borderId="58" xfId="0" applyFont="1" applyFill="1" applyBorder="1" applyAlignment="1">
      <alignment horizontal="center" vertical="center"/>
    </xf>
    <xf numFmtId="0" fontId="18" fillId="0" borderId="95" xfId="0" applyFont="1" applyFill="1" applyBorder="1" applyAlignment="1">
      <alignment horizontal="center" vertical="center"/>
    </xf>
    <xf numFmtId="0" fontId="18" fillId="0" borderId="62" xfId="0" applyFont="1" applyFill="1" applyBorder="1" applyAlignment="1">
      <alignment horizontal="center" vertical="center"/>
    </xf>
    <xf numFmtId="0" fontId="27" fillId="0" borderId="66" xfId="0" applyFont="1" applyFill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 readingOrder="2"/>
    </xf>
    <xf numFmtId="2" fontId="29" fillId="0" borderId="85" xfId="0" applyNumberFormat="1" applyFont="1" applyFill="1" applyBorder="1" applyAlignment="1">
      <alignment horizontal="center" vertical="center" wrapText="1"/>
    </xf>
    <xf numFmtId="2" fontId="30" fillId="0" borderId="58" xfId="0" applyNumberFormat="1" applyFont="1" applyFill="1" applyBorder="1" applyAlignment="1">
      <alignment horizontal="center" vertical="center" wrapText="1"/>
    </xf>
    <xf numFmtId="0" fontId="11" fillId="0" borderId="85" xfId="0" applyFont="1" applyFill="1" applyBorder="1" applyAlignment="1">
      <alignment horizontal="center" vertical="center" wrapText="1"/>
    </xf>
    <xf numFmtId="0" fontId="11" fillId="0" borderId="75" xfId="0" applyFont="1" applyFill="1" applyBorder="1" applyAlignment="1">
      <alignment horizontal="center" vertical="center" wrapText="1"/>
    </xf>
    <xf numFmtId="0" fontId="11" fillId="0" borderId="86" xfId="0" applyFont="1" applyFill="1" applyBorder="1" applyAlignment="1">
      <alignment horizontal="center" vertical="center" wrapText="1"/>
    </xf>
    <xf numFmtId="0" fontId="18" fillId="0" borderId="66" xfId="0" applyFont="1" applyFill="1" applyBorder="1" applyAlignment="1">
      <alignment horizontal="center" vertical="center" wrapText="1"/>
    </xf>
    <xf numFmtId="0" fontId="18" fillId="0" borderId="70" xfId="0" applyFont="1" applyFill="1" applyBorder="1" applyAlignment="1">
      <alignment horizontal="center" vertical="center" wrapText="1"/>
    </xf>
    <xf numFmtId="0" fontId="18" fillId="0" borderId="76" xfId="0" applyFont="1" applyFill="1" applyBorder="1" applyAlignment="1">
      <alignment horizontal="center" vertical="center" wrapText="1"/>
    </xf>
    <xf numFmtId="0" fontId="28" fillId="0" borderId="87" xfId="0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horizontal="center" vertical="center" readingOrder="2"/>
    </xf>
    <xf numFmtId="0" fontId="11" fillId="0" borderId="59" xfId="0" applyFont="1" applyFill="1" applyBorder="1" applyAlignment="1">
      <alignment horizontal="center" vertical="center" readingOrder="2"/>
    </xf>
    <xf numFmtId="0" fontId="11" fillId="0" borderId="60" xfId="0" applyFont="1" applyFill="1" applyBorder="1" applyAlignment="1">
      <alignment horizontal="center" vertical="center" readingOrder="2"/>
    </xf>
    <xf numFmtId="0" fontId="11" fillId="0" borderId="63" xfId="0" applyFont="1" applyFill="1" applyBorder="1" applyAlignment="1">
      <alignment horizontal="center" vertical="center" readingOrder="2"/>
    </xf>
    <xf numFmtId="0" fontId="18" fillId="0" borderId="92" xfId="0" applyFont="1" applyFill="1" applyBorder="1" applyAlignment="1">
      <alignment horizontal="left" vertical="center"/>
    </xf>
    <xf numFmtId="0" fontId="18" fillId="0" borderId="93" xfId="0" applyFont="1" applyFill="1" applyBorder="1" applyAlignment="1">
      <alignment horizontal="left" vertical="center"/>
    </xf>
    <xf numFmtId="0" fontId="18" fillId="0" borderId="56" xfId="0" applyFont="1" applyFill="1" applyBorder="1" applyAlignment="1">
      <alignment horizontal="center" vertical="center"/>
    </xf>
    <xf numFmtId="0" fontId="18" fillId="0" borderId="90" xfId="0" applyFont="1" applyFill="1" applyBorder="1" applyAlignment="1">
      <alignment horizontal="center" vertical="center"/>
    </xf>
    <xf numFmtId="0" fontId="18" fillId="0" borderId="60" xfId="0" applyFont="1" applyFill="1" applyBorder="1" applyAlignment="1">
      <alignment horizontal="center" vertical="center"/>
    </xf>
    <xf numFmtId="0" fontId="18" fillId="0" borderId="59" xfId="0" applyFont="1" applyFill="1" applyBorder="1" applyAlignment="1">
      <alignment horizontal="center" vertical="center"/>
    </xf>
    <xf numFmtId="0" fontId="18" fillId="0" borderId="74" xfId="0" applyFont="1" applyFill="1" applyBorder="1" applyAlignment="1">
      <alignment horizontal="center" vertical="center"/>
    </xf>
    <xf numFmtId="0" fontId="18" fillId="0" borderId="63" xfId="0" applyFont="1" applyFill="1" applyBorder="1" applyAlignment="1">
      <alignment horizontal="center" vertical="center"/>
    </xf>
    <xf numFmtId="0" fontId="18" fillId="0" borderId="94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18" fillId="0" borderId="96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7"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rightToLeft="1" view="pageBreakPreview" zoomScale="85" zoomScaleNormal="70" zoomScaleSheetLayoutView="85" workbookViewId="0">
      <pane ySplit="3" topLeftCell="A4" activePane="bottomLeft" state="frozen"/>
      <selection activeCell="C25" sqref="C25"/>
      <selection pane="bottomLeft" activeCell="A4" sqref="A4:A19"/>
    </sheetView>
  </sheetViews>
  <sheetFormatPr defaultRowHeight="14.25" x14ac:dyDescent="0.2"/>
  <cols>
    <col min="1" max="1" width="11.28515625" customWidth="1"/>
    <col min="2" max="2" width="19.85546875" customWidth="1"/>
    <col min="3" max="3" width="19.7109375" customWidth="1"/>
    <col min="4" max="4" width="20.5703125" customWidth="1"/>
    <col min="5" max="5" width="10.140625" style="8" customWidth="1"/>
    <col min="6" max="6" width="7.42578125" customWidth="1"/>
    <col min="7" max="7" width="8.42578125" style="9" customWidth="1"/>
    <col min="8" max="8" width="11.7109375" customWidth="1"/>
    <col min="9" max="9" width="9.7109375" customWidth="1"/>
    <col min="10" max="10" width="7.42578125" style="10" bestFit="1" customWidth="1"/>
    <col min="11" max="11" width="8.5703125" style="10" customWidth="1"/>
    <col min="12" max="12" width="9.140625" style="21"/>
  </cols>
  <sheetData>
    <row r="1" spans="1:13" ht="16.5" x14ac:dyDescent="0.25">
      <c r="A1" s="229" t="s">
        <v>0</v>
      </c>
      <c r="B1" s="229"/>
      <c r="C1" s="229"/>
      <c r="D1" s="1"/>
      <c r="E1" s="2"/>
      <c r="F1" s="2"/>
      <c r="G1" s="3"/>
      <c r="H1" s="2"/>
      <c r="I1" s="2"/>
      <c r="J1" s="4"/>
      <c r="K1" s="5"/>
      <c r="L1" s="6" t="s">
        <v>1</v>
      </c>
      <c r="M1" s="7">
        <v>7</v>
      </c>
    </row>
    <row r="2" spans="1:13" ht="15" thickBot="1" x14ac:dyDescent="0.25">
      <c r="L2" s="6" t="s">
        <v>2</v>
      </c>
      <c r="M2" s="7">
        <v>10</v>
      </c>
    </row>
    <row r="3" spans="1:13" s="18" customFormat="1" ht="31.5" customHeight="1" thickBot="1" x14ac:dyDescent="0.25">
      <c r="A3" s="11" t="s">
        <v>3</v>
      </c>
      <c r="B3" s="11" t="s">
        <v>4</v>
      </c>
      <c r="C3" s="12" t="s">
        <v>5</v>
      </c>
      <c r="D3" s="230" t="s">
        <v>6</v>
      </c>
      <c r="E3" s="231"/>
      <c r="F3" s="13" t="s">
        <v>7</v>
      </c>
      <c r="G3" s="14" t="s">
        <v>8</v>
      </c>
      <c r="H3" s="15" t="s">
        <v>9</v>
      </c>
      <c r="I3" s="15" t="s">
        <v>10</v>
      </c>
      <c r="J3" s="15" t="s">
        <v>11</v>
      </c>
      <c r="K3" s="16" t="s">
        <v>12</v>
      </c>
      <c r="L3" s="17" t="s">
        <v>13</v>
      </c>
      <c r="M3" s="7">
        <f>M2-M1</f>
        <v>3</v>
      </c>
    </row>
    <row r="4" spans="1:13" s="22" customFormat="1" ht="14.25" customHeight="1" x14ac:dyDescent="0.2">
      <c r="A4" s="213" t="s">
        <v>14</v>
      </c>
      <c r="B4" s="213" t="s">
        <v>127</v>
      </c>
      <c r="C4" s="232" t="s">
        <v>89</v>
      </c>
      <c r="D4" s="19" t="s">
        <v>90</v>
      </c>
      <c r="E4" s="20" t="s">
        <v>15</v>
      </c>
      <c r="F4" s="222">
        <v>0.4</v>
      </c>
      <c r="G4" s="216"/>
      <c r="H4" s="200">
        <f>IF(G4&lt;J4,0,IF(G4=J4,$M$1,IF(G4&gt;K4,$M$2,$M$3/(K4-J4)*(G4-J4)+$M$1)))</f>
        <v>0</v>
      </c>
      <c r="I4" s="226">
        <f>H4*F4+H8*F8+H12*F12</f>
        <v>0</v>
      </c>
      <c r="J4" s="216">
        <v>3</v>
      </c>
      <c r="K4" s="203">
        <v>8</v>
      </c>
      <c r="L4" s="206">
        <f>SUM(F4:F15)</f>
        <v>1</v>
      </c>
    </row>
    <row r="5" spans="1:13" s="22" customFormat="1" ht="14.25" customHeight="1" x14ac:dyDescent="0.2">
      <c r="A5" s="214"/>
      <c r="B5" s="214"/>
      <c r="C5" s="233"/>
      <c r="D5" s="23" t="s">
        <v>91</v>
      </c>
      <c r="E5" s="24">
        <f>$M$1</f>
        <v>7</v>
      </c>
      <c r="F5" s="227"/>
      <c r="G5" s="217"/>
      <c r="H5" s="201"/>
      <c r="I5" s="185"/>
      <c r="J5" s="217"/>
      <c r="K5" s="204"/>
      <c r="L5" s="207"/>
    </row>
    <row r="6" spans="1:13" s="22" customFormat="1" ht="28.5" x14ac:dyDescent="0.2">
      <c r="A6" s="214"/>
      <c r="B6" s="214"/>
      <c r="C6" s="233"/>
      <c r="D6" s="23" t="s">
        <v>92</v>
      </c>
      <c r="E6" s="25" t="s">
        <v>94</v>
      </c>
      <c r="F6" s="227"/>
      <c r="G6" s="217"/>
      <c r="H6" s="201"/>
      <c r="I6" s="185"/>
      <c r="J6" s="217"/>
      <c r="K6" s="204"/>
      <c r="L6" s="207"/>
    </row>
    <row r="7" spans="1:13" s="22" customFormat="1" ht="15" customHeight="1" thickBot="1" x14ac:dyDescent="0.25">
      <c r="A7" s="214"/>
      <c r="B7" s="214"/>
      <c r="C7" s="234"/>
      <c r="D7" s="26" t="s">
        <v>93</v>
      </c>
      <c r="E7" s="27">
        <v>10</v>
      </c>
      <c r="F7" s="223"/>
      <c r="G7" s="218"/>
      <c r="H7" s="202"/>
      <c r="I7" s="185"/>
      <c r="J7" s="218"/>
      <c r="K7" s="205"/>
      <c r="L7" s="207"/>
    </row>
    <row r="8" spans="1:13" s="22" customFormat="1" ht="28.5" x14ac:dyDescent="0.2">
      <c r="A8" s="214"/>
      <c r="B8" s="214"/>
      <c r="C8" s="213" t="s">
        <v>95</v>
      </c>
      <c r="D8" s="19" t="s">
        <v>96</v>
      </c>
      <c r="E8" s="20" t="s">
        <v>15</v>
      </c>
      <c r="F8" s="222">
        <v>0.3</v>
      </c>
      <c r="G8" s="216"/>
      <c r="H8" s="200">
        <f>IF(G8&lt;J8,0,IF(G8=J8,$M$1,IF(G8&gt;K8,$M$2,$M$3/(K8-J8)*(G8-J8)+$M$1)))</f>
        <v>0</v>
      </c>
      <c r="I8" s="185"/>
      <c r="J8" s="216">
        <v>100</v>
      </c>
      <c r="K8" s="203">
        <v>200</v>
      </c>
      <c r="L8" s="207"/>
    </row>
    <row r="9" spans="1:13" s="22" customFormat="1" ht="14.25" customHeight="1" x14ac:dyDescent="0.2">
      <c r="A9" s="214"/>
      <c r="B9" s="214"/>
      <c r="C9" s="214"/>
      <c r="D9" s="23" t="s">
        <v>97</v>
      </c>
      <c r="E9" s="24">
        <f>$M$1</f>
        <v>7</v>
      </c>
      <c r="F9" s="227"/>
      <c r="G9" s="217"/>
      <c r="H9" s="201"/>
      <c r="I9" s="185"/>
      <c r="J9" s="217"/>
      <c r="K9" s="204"/>
      <c r="L9" s="207"/>
    </row>
    <row r="10" spans="1:13" s="22" customFormat="1" ht="28.5" x14ac:dyDescent="0.2">
      <c r="A10" s="214"/>
      <c r="B10" s="214"/>
      <c r="C10" s="214"/>
      <c r="D10" s="28" t="s">
        <v>98</v>
      </c>
      <c r="E10" s="25" t="s">
        <v>105</v>
      </c>
      <c r="F10" s="227"/>
      <c r="G10" s="217"/>
      <c r="H10" s="201"/>
      <c r="I10" s="185"/>
      <c r="J10" s="217"/>
      <c r="K10" s="204"/>
      <c r="L10" s="207"/>
    </row>
    <row r="11" spans="1:13" s="22" customFormat="1" ht="15" customHeight="1" thickBot="1" x14ac:dyDescent="0.25">
      <c r="A11" s="214"/>
      <c r="B11" s="214"/>
      <c r="C11" s="215"/>
      <c r="D11" s="26" t="s">
        <v>99</v>
      </c>
      <c r="E11" s="27">
        <v>10</v>
      </c>
      <c r="F11" s="223"/>
      <c r="G11" s="218"/>
      <c r="H11" s="202"/>
      <c r="I11" s="185"/>
      <c r="J11" s="218"/>
      <c r="K11" s="205"/>
      <c r="L11" s="207"/>
    </row>
    <row r="12" spans="1:13" s="22" customFormat="1" x14ac:dyDescent="0.2">
      <c r="A12" s="214"/>
      <c r="B12" s="214"/>
      <c r="C12" s="213" t="s">
        <v>100</v>
      </c>
      <c r="D12" s="19" t="s">
        <v>101</v>
      </c>
      <c r="E12" s="20" t="s">
        <v>15</v>
      </c>
      <c r="F12" s="222">
        <v>0.3</v>
      </c>
      <c r="G12" s="216"/>
      <c r="H12" s="200">
        <f>IF(G12&lt;J12,0,IF(G12=J12,$M$1,IF(G12&gt;K12,$M$2,$M$3/(K12-J12)*(G12-J12)+$M$1)))</f>
        <v>0</v>
      </c>
      <c r="I12" s="185"/>
      <c r="J12" s="216">
        <v>10</v>
      </c>
      <c r="K12" s="203">
        <v>20</v>
      </c>
      <c r="L12" s="207"/>
    </row>
    <row r="13" spans="1:13" s="22" customFormat="1" x14ac:dyDescent="0.2">
      <c r="A13" s="214"/>
      <c r="B13" s="214"/>
      <c r="C13" s="214"/>
      <c r="D13" s="23" t="s">
        <v>102</v>
      </c>
      <c r="E13" s="24">
        <f>$M$1</f>
        <v>7</v>
      </c>
      <c r="F13" s="227"/>
      <c r="G13" s="217"/>
      <c r="H13" s="201"/>
      <c r="I13" s="185"/>
      <c r="J13" s="217"/>
      <c r="K13" s="204"/>
      <c r="L13" s="207"/>
    </row>
    <row r="14" spans="1:13" s="22" customFormat="1" ht="28.5" x14ac:dyDescent="0.2">
      <c r="A14" s="214"/>
      <c r="B14" s="214"/>
      <c r="C14" s="214"/>
      <c r="D14" s="28" t="s">
        <v>103</v>
      </c>
      <c r="E14" s="25" t="s">
        <v>106</v>
      </c>
      <c r="F14" s="227"/>
      <c r="G14" s="217"/>
      <c r="H14" s="201"/>
      <c r="I14" s="185"/>
      <c r="J14" s="217"/>
      <c r="K14" s="204"/>
      <c r="L14" s="207"/>
    </row>
    <row r="15" spans="1:13" s="22" customFormat="1" ht="15" thickBot="1" x14ac:dyDescent="0.25">
      <c r="A15" s="214"/>
      <c r="B15" s="215"/>
      <c r="C15" s="214"/>
      <c r="D15" s="29" t="s">
        <v>104</v>
      </c>
      <c r="E15" s="30">
        <v>10</v>
      </c>
      <c r="F15" s="227"/>
      <c r="G15" s="217"/>
      <c r="H15" s="201"/>
      <c r="I15" s="185"/>
      <c r="J15" s="217"/>
      <c r="K15" s="204"/>
      <c r="L15" s="228"/>
    </row>
    <row r="16" spans="1:13" ht="14.25" customHeight="1" x14ac:dyDescent="0.2">
      <c r="A16" s="214"/>
      <c r="B16" s="193" t="s">
        <v>16</v>
      </c>
      <c r="C16" s="193" t="s">
        <v>17</v>
      </c>
      <c r="D16" s="19" t="s">
        <v>18</v>
      </c>
      <c r="E16" s="20">
        <v>0</v>
      </c>
      <c r="F16" s="222">
        <v>1</v>
      </c>
      <c r="G16" s="216"/>
      <c r="H16" s="200">
        <f>G16</f>
        <v>0</v>
      </c>
      <c r="I16" s="226">
        <f>H16*F16</f>
        <v>0</v>
      </c>
      <c r="J16" s="221"/>
      <c r="K16" s="179"/>
      <c r="L16" s="206">
        <f>SUM(F16)</f>
        <v>1</v>
      </c>
    </row>
    <row r="17" spans="1:12" ht="14.25" customHeight="1" x14ac:dyDescent="0.2">
      <c r="A17" s="214"/>
      <c r="B17" s="181"/>
      <c r="C17" s="181"/>
      <c r="D17" s="23" t="s">
        <v>19</v>
      </c>
      <c r="E17" s="24">
        <f>$M$1</f>
        <v>7</v>
      </c>
      <c r="F17" s="227"/>
      <c r="G17" s="217"/>
      <c r="H17" s="201"/>
      <c r="I17" s="185"/>
      <c r="J17" s="187"/>
      <c r="K17" s="189"/>
      <c r="L17" s="208"/>
    </row>
    <row r="18" spans="1:12" ht="14.25" customHeight="1" x14ac:dyDescent="0.2">
      <c r="A18" s="214"/>
      <c r="B18" s="181"/>
      <c r="C18" s="181"/>
      <c r="D18" s="23" t="s">
        <v>20</v>
      </c>
      <c r="E18" s="24">
        <v>8</v>
      </c>
      <c r="F18" s="227"/>
      <c r="G18" s="217"/>
      <c r="H18" s="201"/>
      <c r="I18" s="185"/>
      <c r="J18" s="187"/>
      <c r="K18" s="189"/>
      <c r="L18" s="208"/>
    </row>
    <row r="19" spans="1:12" ht="15" customHeight="1" thickBot="1" x14ac:dyDescent="0.25">
      <c r="A19" s="215"/>
      <c r="B19" s="182"/>
      <c r="C19" s="182"/>
      <c r="D19" s="26" t="s">
        <v>21</v>
      </c>
      <c r="E19" s="27">
        <v>10</v>
      </c>
      <c r="F19" s="223"/>
      <c r="G19" s="218"/>
      <c r="H19" s="202"/>
      <c r="I19" s="186"/>
      <c r="J19" s="188"/>
      <c r="K19" s="180"/>
      <c r="L19" s="209"/>
    </row>
    <row r="20" spans="1:12" ht="24.75" customHeight="1" x14ac:dyDescent="0.2">
      <c r="A20" s="213" t="s">
        <v>22</v>
      </c>
      <c r="B20" s="193" t="s">
        <v>23</v>
      </c>
      <c r="C20" s="193" t="s">
        <v>17</v>
      </c>
      <c r="D20" s="224" t="s">
        <v>24</v>
      </c>
      <c r="E20" s="225"/>
      <c r="F20" s="31"/>
      <c r="G20" s="32"/>
      <c r="H20" s="33">
        <f>G20*F20</f>
        <v>0</v>
      </c>
      <c r="I20" s="226"/>
      <c r="J20" s="221"/>
      <c r="K20" s="179"/>
      <c r="L20" s="206">
        <f>SUM(F20:F22)</f>
        <v>0</v>
      </c>
    </row>
    <row r="21" spans="1:12" ht="24.75" customHeight="1" x14ac:dyDescent="0.2">
      <c r="A21" s="214"/>
      <c r="B21" s="181"/>
      <c r="C21" s="181"/>
      <c r="D21" s="219" t="s">
        <v>25</v>
      </c>
      <c r="E21" s="220"/>
      <c r="F21" s="34"/>
      <c r="G21" s="35"/>
      <c r="H21" s="36">
        <f>G21*F21</f>
        <v>0</v>
      </c>
      <c r="I21" s="185"/>
      <c r="J21" s="187"/>
      <c r="K21" s="189"/>
      <c r="L21" s="208"/>
    </row>
    <row r="22" spans="1:12" ht="24.75" customHeight="1" thickBot="1" x14ac:dyDescent="0.25">
      <c r="A22" s="215"/>
      <c r="B22" s="182"/>
      <c r="C22" s="182"/>
      <c r="D22" s="177" t="s">
        <v>26</v>
      </c>
      <c r="E22" s="178"/>
      <c r="F22" s="37"/>
      <c r="G22" s="38"/>
      <c r="H22" s="39">
        <f>G22*F22</f>
        <v>0</v>
      </c>
      <c r="I22" s="186"/>
      <c r="J22" s="188"/>
      <c r="K22" s="180"/>
      <c r="L22" s="209"/>
    </row>
    <row r="23" spans="1:12" s="40" customFormat="1" ht="29.25" customHeight="1" x14ac:dyDescent="0.2">
      <c r="A23" s="213" t="s">
        <v>27</v>
      </c>
      <c r="B23" s="213" t="s">
        <v>28</v>
      </c>
      <c r="C23" s="213" t="s">
        <v>125</v>
      </c>
      <c r="D23" s="19" t="s">
        <v>114</v>
      </c>
      <c r="E23" s="20">
        <v>0</v>
      </c>
      <c r="F23" s="194">
        <v>0.8</v>
      </c>
      <c r="G23" s="197"/>
      <c r="H23" s="200">
        <f>IF(G23&lt;J23,0,IF(G23=J23,$M$1,IF(G23&gt;K23,$M$2,$M$3/(K23-J23)*(G23-J23)+$M$1)))</f>
        <v>0</v>
      </c>
      <c r="I23" s="190">
        <f>+H23*F23+H27*F27</f>
        <v>0</v>
      </c>
      <c r="J23" s="216">
        <v>5</v>
      </c>
      <c r="K23" s="203">
        <v>10</v>
      </c>
      <c r="L23" s="206">
        <f>SUM(F23:F28)</f>
        <v>1</v>
      </c>
    </row>
    <row r="24" spans="1:12" s="40" customFormat="1" ht="29.25" customHeight="1" x14ac:dyDescent="0.2">
      <c r="A24" s="214"/>
      <c r="B24" s="214"/>
      <c r="C24" s="214"/>
      <c r="D24" s="23" t="s">
        <v>115</v>
      </c>
      <c r="E24" s="24">
        <f>$M$1</f>
        <v>7</v>
      </c>
      <c r="F24" s="195"/>
      <c r="G24" s="198"/>
      <c r="H24" s="201"/>
      <c r="I24" s="191"/>
      <c r="J24" s="217"/>
      <c r="K24" s="204"/>
      <c r="L24" s="207"/>
    </row>
    <row r="25" spans="1:12" ht="29.25" customHeight="1" x14ac:dyDescent="0.2">
      <c r="A25" s="214"/>
      <c r="B25" s="214"/>
      <c r="C25" s="214"/>
      <c r="D25" s="23" t="s">
        <v>116</v>
      </c>
      <c r="E25" s="25" t="s">
        <v>94</v>
      </c>
      <c r="F25" s="195"/>
      <c r="G25" s="198"/>
      <c r="H25" s="201"/>
      <c r="I25" s="191"/>
      <c r="J25" s="217"/>
      <c r="K25" s="204"/>
      <c r="L25" s="207"/>
    </row>
    <row r="26" spans="1:12" s="40" customFormat="1" ht="29.25" customHeight="1" thickBot="1" x14ac:dyDescent="0.25">
      <c r="A26" s="214"/>
      <c r="B26" s="214"/>
      <c r="C26" s="215"/>
      <c r="D26" s="26" t="s">
        <v>117</v>
      </c>
      <c r="E26" s="27">
        <v>10</v>
      </c>
      <c r="F26" s="196"/>
      <c r="G26" s="199"/>
      <c r="H26" s="202"/>
      <c r="I26" s="191"/>
      <c r="J26" s="218"/>
      <c r="K26" s="205"/>
      <c r="L26" s="207"/>
    </row>
    <row r="27" spans="1:12" s="40" customFormat="1" ht="35.25" customHeight="1" x14ac:dyDescent="0.2">
      <c r="A27" s="214"/>
      <c r="B27" s="214"/>
      <c r="C27" s="193" t="s">
        <v>119</v>
      </c>
      <c r="D27" s="19" t="s">
        <v>120</v>
      </c>
      <c r="E27" s="20">
        <v>0</v>
      </c>
      <c r="F27" s="222">
        <v>0.2</v>
      </c>
      <c r="G27" s="197"/>
      <c r="H27" s="200">
        <f>+G27</f>
        <v>0</v>
      </c>
      <c r="I27" s="191"/>
      <c r="J27" s="221"/>
      <c r="K27" s="179"/>
      <c r="L27" s="207"/>
    </row>
    <row r="28" spans="1:12" ht="35.25" customHeight="1" thickBot="1" x14ac:dyDescent="0.25">
      <c r="A28" s="214"/>
      <c r="B28" s="214"/>
      <c r="C28" s="182"/>
      <c r="D28" s="41" t="s">
        <v>121</v>
      </c>
      <c r="E28" s="27">
        <v>10</v>
      </c>
      <c r="F28" s="223"/>
      <c r="G28" s="199"/>
      <c r="H28" s="202"/>
      <c r="I28" s="191"/>
      <c r="J28" s="188"/>
      <c r="K28" s="180"/>
      <c r="L28" s="207"/>
    </row>
    <row r="29" spans="1:12" ht="14.25" customHeight="1" x14ac:dyDescent="0.2">
      <c r="A29" s="214"/>
      <c r="B29" s="214"/>
      <c r="C29" s="193" t="s">
        <v>29</v>
      </c>
      <c r="D29" s="42" t="s">
        <v>109</v>
      </c>
      <c r="E29" s="43">
        <v>0</v>
      </c>
      <c r="F29" s="194">
        <v>0.8</v>
      </c>
      <c r="G29" s="197"/>
      <c r="H29" s="200">
        <f>G29</f>
        <v>0</v>
      </c>
      <c r="I29" s="190">
        <f>H29*F29+H33*F33</f>
        <v>0</v>
      </c>
      <c r="J29" s="221"/>
      <c r="K29" s="179"/>
      <c r="L29" s="210">
        <f>+F29+F33</f>
        <v>1</v>
      </c>
    </row>
    <row r="30" spans="1:12" ht="14.25" customHeight="1" x14ac:dyDescent="0.2">
      <c r="A30" s="214"/>
      <c r="B30" s="214"/>
      <c r="C30" s="181"/>
      <c r="D30" s="44" t="s">
        <v>110</v>
      </c>
      <c r="E30" s="45">
        <v>8</v>
      </c>
      <c r="F30" s="195"/>
      <c r="G30" s="198"/>
      <c r="H30" s="201"/>
      <c r="I30" s="191"/>
      <c r="J30" s="187"/>
      <c r="K30" s="189"/>
      <c r="L30" s="211"/>
    </row>
    <row r="31" spans="1:12" ht="14.25" customHeight="1" x14ac:dyDescent="0.2">
      <c r="A31" s="214"/>
      <c r="B31" s="214"/>
      <c r="C31" s="181"/>
      <c r="D31" s="44" t="s">
        <v>111</v>
      </c>
      <c r="E31" s="45">
        <v>9</v>
      </c>
      <c r="F31" s="195"/>
      <c r="G31" s="198"/>
      <c r="H31" s="201"/>
      <c r="I31" s="191"/>
      <c r="J31" s="187"/>
      <c r="K31" s="189"/>
      <c r="L31" s="211"/>
    </row>
    <row r="32" spans="1:12" ht="15" customHeight="1" thickBot="1" x14ac:dyDescent="0.25">
      <c r="A32" s="214"/>
      <c r="B32" s="214"/>
      <c r="C32" s="182"/>
      <c r="D32" s="46" t="s">
        <v>30</v>
      </c>
      <c r="E32" s="47" t="s">
        <v>31</v>
      </c>
      <c r="F32" s="196"/>
      <c r="G32" s="199"/>
      <c r="H32" s="202"/>
      <c r="I32" s="191"/>
      <c r="J32" s="188"/>
      <c r="K32" s="180"/>
      <c r="L32" s="211"/>
    </row>
    <row r="33" spans="1:12" ht="42.75" x14ac:dyDescent="0.2">
      <c r="A33" s="214"/>
      <c r="B33" s="214"/>
      <c r="C33" s="193" t="s">
        <v>118</v>
      </c>
      <c r="D33" s="42" t="s">
        <v>112</v>
      </c>
      <c r="E33" s="43">
        <v>0</v>
      </c>
      <c r="F33" s="194">
        <v>0.2</v>
      </c>
      <c r="G33" s="197"/>
      <c r="H33" s="200">
        <f>G33</f>
        <v>0</v>
      </c>
      <c r="I33" s="191"/>
      <c r="J33" s="221"/>
      <c r="K33" s="179"/>
      <c r="L33" s="211"/>
    </row>
    <row r="34" spans="1:12" ht="43.5" thickBot="1" x14ac:dyDescent="0.25">
      <c r="A34" s="214"/>
      <c r="B34" s="215"/>
      <c r="C34" s="182"/>
      <c r="D34" s="172" t="s">
        <v>113</v>
      </c>
      <c r="E34" s="47">
        <v>10</v>
      </c>
      <c r="F34" s="196"/>
      <c r="G34" s="199"/>
      <c r="H34" s="202"/>
      <c r="I34" s="192"/>
      <c r="J34" s="188"/>
      <c r="K34" s="180"/>
      <c r="L34" s="212"/>
    </row>
    <row r="35" spans="1:12" ht="30.75" customHeight="1" x14ac:dyDescent="0.2">
      <c r="A35" s="214"/>
      <c r="B35" s="181" t="s">
        <v>32</v>
      </c>
      <c r="C35" s="181" t="s">
        <v>17</v>
      </c>
      <c r="D35" s="183" t="s">
        <v>24</v>
      </c>
      <c r="E35" s="184"/>
      <c r="F35" s="48"/>
      <c r="G35" s="49"/>
      <c r="H35" s="50">
        <f>G35*F35</f>
        <v>0</v>
      </c>
      <c r="I35" s="185"/>
      <c r="J35" s="187"/>
      <c r="K35" s="189"/>
      <c r="L35" s="206">
        <f>SUM(F35:F37)</f>
        <v>0</v>
      </c>
    </row>
    <row r="36" spans="1:12" ht="30.75" customHeight="1" x14ac:dyDescent="0.2">
      <c r="A36" s="214"/>
      <c r="B36" s="181"/>
      <c r="C36" s="181"/>
      <c r="D36" s="219" t="s">
        <v>25</v>
      </c>
      <c r="E36" s="220"/>
      <c r="F36" s="34"/>
      <c r="G36" s="35"/>
      <c r="H36" s="36">
        <f>G36*F36</f>
        <v>0</v>
      </c>
      <c r="I36" s="185"/>
      <c r="J36" s="187"/>
      <c r="K36" s="189"/>
      <c r="L36" s="208"/>
    </row>
    <row r="37" spans="1:12" ht="30.75" customHeight="1" thickBot="1" x14ac:dyDescent="0.25">
      <c r="A37" s="215"/>
      <c r="B37" s="182"/>
      <c r="C37" s="182"/>
      <c r="D37" s="177" t="s">
        <v>26</v>
      </c>
      <c r="E37" s="178"/>
      <c r="F37" s="37"/>
      <c r="G37" s="38"/>
      <c r="H37" s="39">
        <f>G37*F37</f>
        <v>0</v>
      </c>
      <c r="I37" s="186"/>
      <c r="J37" s="188"/>
      <c r="K37" s="180"/>
      <c r="L37" s="209"/>
    </row>
    <row r="38" spans="1:12" ht="24" customHeight="1" x14ac:dyDescent="0.2">
      <c r="A38" t="s">
        <v>33</v>
      </c>
      <c r="B38" s="51"/>
      <c r="D38" t="s">
        <v>33</v>
      </c>
      <c r="E38" s="176"/>
      <c r="F38" s="176"/>
      <c r="G38" s="176"/>
      <c r="H38" t="s">
        <v>33</v>
      </c>
      <c r="I38" s="176"/>
      <c r="J38" s="176"/>
      <c r="K38" s="176"/>
    </row>
    <row r="39" spans="1:12" s="53" customFormat="1" ht="24" customHeight="1" x14ac:dyDescent="0.2">
      <c r="A39" t="s">
        <v>33</v>
      </c>
      <c r="B39" s="51"/>
      <c r="C39" s="52"/>
      <c r="D39" t="s">
        <v>33</v>
      </c>
      <c r="E39" s="173"/>
      <c r="F39" s="173"/>
      <c r="G39" s="173"/>
      <c r="H39" t="s">
        <v>33</v>
      </c>
      <c r="I39" s="173"/>
      <c r="J39" s="173"/>
      <c r="K39" s="173"/>
      <c r="L39" s="52"/>
    </row>
    <row r="40" spans="1:12" s="53" customFormat="1" ht="12.75" x14ac:dyDescent="0.2">
      <c r="C40" s="52"/>
      <c r="D40" s="52"/>
      <c r="E40" s="174"/>
      <c r="F40" s="174"/>
      <c r="G40" s="174"/>
      <c r="H40" s="52"/>
      <c r="I40" s="174"/>
      <c r="J40" s="174"/>
      <c r="K40" s="174"/>
      <c r="L40" s="52"/>
    </row>
    <row r="41" spans="1:12" ht="15.75" x14ac:dyDescent="0.25">
      <c r="A41" s="175" t="s">
        <v>34</v>
      </c>
      <c r="B41" s="175"/>
      <c r="C41" s="175"/>
      <c r="D41" s="175"/>
      <c r="E41" s="175"/>
      <c r="F41" s="175"/>
      <c r="G41" s="175"/>
      <c r="H41" s="175"/>
      <c r="I41" s="175"/>
      <c r="J41" s="175"/>
      <c r="K41" s="175"/>
    </row>
    <row r="42" spans="1:12" x14ac:dyDescent="0.2">
      <c r="C42" s="21"/>
      <c r="D42" s="21"/>
      <c r="E42" s="21"/>
      <c r="F42" s="21"/>
      <c r="G42" s="54"/>
      <c r="H42" s="21"/>
      <c r="I42" s="21"/>
      <c r="J42" s="55"/>
      <c r="K42" s="55"/>
    </row>
    <row r="43" spans="1:12" x14ac:dyDescent="0.2">
      <c r="C43" s="21"/>
      <c r="D43" s="21"/>
      <c r="E43" s="21"/>
      <c r="F43" s="21"/>
      <c r="G43" s="54"/>
      <c r="H43" s="21"/>
      <c r="I43" s="21"/>
      <c r="J43" s="55"/>
      <c r="K43" s="55"/>
    </row>
    <row r="44" spans="1:12" x14ac:dyDescent="0.2">
      <c r="C44" s="21"/>
      <c r="D44" s="21"/>
      <c r="E44" s="21"/>
      <c r="F44" s="21"/>
      <c r="G44" s="54"/>
      <c r="H44" s="21"/>
      <c r="I44" s="21"/>
      <c r="J44" s="55"/>
      <c r="K44" s="55"/>
    </row>
    <row r="45" spans="1:12" x14ac:dyDescent="0.2">
      <c r="C45" s="21"/>
      <c r="D45" s="21"/>
      <c r="E45" s="21"/>
      <c r="F45" s="21"/>
      <c r="G45" s="54"/>
      <c r="H45" s="21"/>
      <c r="I45" s="21"/>
      <c r="J45" s="55"/>
      <c r="K45" s="55"/>
    </row>
    <row r="46" spans="1:12" x14ac:dyDescent="0.2">
      <c r="C46" s="21"/>
      <c r="D46" s="21"/>
      <c r="E46" s="21"/>
      <c r="F46" s="21"/>
      <c r="G46" s="54"/>
      <c r="H46" s="21"/>
      <c r="I46" s="21"/>
      <c r="J46" s="55"/>
      <c r="K46" s="55"/>
    </row>
    <row r="47" spans="1:12" x14ac:dyDescent="0.2">
      <c r="C47" s="21"/>
      <c r="D47" s="21"/>
      <c r="E47" s="21"/>
      <c r="F47" s="21"/>
      <c r="G47" s="54"/>
      <c r="H47" s="21"/>
      <c r="I47" s="21"/>
      <c r="J47" s="55"/>
      <c r="K47" s="55"/>
    </row>
    <row r="48" spans="1:12" x14ac:dyDescent="0.2">
      <c r="C48" s="21"/>
      <c r="D48" s="21"/>
      <c r="E48" s="21"/>
      <c r="F48" s="21"/>
      <c r="G48" s="54"/>
      <c r="H48" s="21"/>
      <c r="I48" s="21"/>
      <c r="J48" s="55"/>
      <c r="K48" s="55"/>
    </row>
    <row r="49" spans="1:13" x14ac:dyDescent="0.2">
      <c r="C49" s="21"/>
      <c r="D49" s="21"/>
      <c r="E49" s="21"/>
      <c r="F49" s="21"/>
      <c r="G49" s="54"/>
      <c r="H49" s="21"/>
      <c r="I49" s="21"/>
      <c r="J49" s="55"/>
      <c r="K49" s="55"/>
    </row>
    <row r="50" spans="1:13" s="21" customFormat="1" x14ac:dyDescent="0.2">
      <c r="A50"/>
      <c r="B50"/>
      <c r="G50" s="54"/>
      <c r="J50" s="55"/>
      <c r="K50" s="55"/>
      <c r="M50"/>
    </row>
    <row r="51" spans="1:13" s="21" customFormat="1" x14ac:dyDescent="0.2">
      <c r="A51"/>
      <c r="B51"/>
      <c r="G51" s="54"/>
      <c r="J51" s="55"/>
      <c r="K51" s="55"/>
      <c r="M51"/>
    </row>
    <row r="52" spans="1:13" s="21" customFormat="1" x14ac:dyDescent="0.2">
      <c r="A52"/>
      <c r="B52"/>
      <c r="G52" s="54"/>
      <c r="J52" s="55"/>
      <c r="K52" s="55"/>
      <c r="M52"/>
    </row>
    <row r="53" spans="1:13" s="21" customFormat="1" x14ac:dyDescent="0.2">
      <c r="A53"/>
      <c r="B53"/>
      <c r="G53" s="54"/>
      <c r="J53" s="55"/>
      <c r="K53" s="55"/>
      <c r="M53"/>
    </row>
    <row r="54" spans="1:13" s="21" customFormat="1" x14ac:dyDescent="0.2">
      <c r="A54"/>
      <c r="B54"/>
      <c r="G54" s="54"/>
      <c r="J54" s="55"/>
      <c r="K54" s="55"/>
      <c r="M54"/>
    </row>
    <row r="55" spans="1:13" s="21" customFormat="1" x14ac:dyDescent="0.2">
      <c r="A55"/>
      <c r="B55"/>
      <c r="G55" s="54"/>
      <c r="J55" s="55"/>
      <c r="K55" s="55"/>
      <c r="M55"/>
    </row>
    <row r="56" spans="1:13" s="21" customFormat="1" x14ac:dyDescent="0.2">
      <c r="A56"/>
      <c r="B56"/>
      <c r="G56" s="54"/>
      <c r="J56" s="55"/>
      <c r="K56" s="55"/>
      <c r="M56"/>
    </row>
    <row r="57" spans="1:13" s="21" customFormat="1" x14ac:dyDescent="0.2">
      <c r="A57"/>
      <c r="B57"/>
      <c r="G57" s="54"/>
      <c r="J57" s="55"/>
      <c r="K57" s="55"/>
      <c r="M57"/>
    </row>
    <row r="58" spans="1:13" s="21" customFormat="1" x14ac:dyDescent="0.2">
      <c r="A58"/>
      <c r="B58"/>
      <c r="G58" s="54"/>
      <c r="J58" s="55"/>
      <c r="K58" s="55"/>
      <c r="M58"/>
    </row>
    <row r="59" spans="1:13" s="21" customFormat="1" x14ac:dyDescent="0.2">
      <c r="A59"/>
      <c r="B59"/>
      <c r="G59" s="54"/>
      <c r="J59" s="55"/>
      <c r="K59" s="55"/>
      <c r="M59"/>
    </row>
  </sheetData>
  <mergeCells count="89">
    <mergeCell ref="B4:B15"/>
    <mergeCell ref="A4:A19"/>
    <mergeCell ref="L4:L15"/>
    <mergeCell ref="A1:C1"/>
    <mergeCell ref="D3:E3"/>
    <mergeCell ref="C4:C7"/>
    <mergeCell ref="F4:F7"/>
    <mergeCell ref="C8:C11"/>
    <mergeCell ref="F8:F11"/>
    <mergeCell ref="G4:G7"/>
    <mergeCell ref="H4:H7"/>
    <mergeCell ref="I4:I15"/>
    <mergeCell ref="J4:J7"/>
    <mergeCell ref="K4:K7"/>
    <mergeCell ref="K12:K15"/>
    <mergeCell ref="G8:G11"/>
    <mergeCell ref="H8:H11"/>
    <mergeCell ref="J8:J11"/>
    <mergeCell ref="K8:K11"/>
    <mergeCell ref="C12:C15"/>
    <mergeCell ref="F12:F15"/>
    <mergeCell ref="G12:G15"/>
    <mergeCell ref="H12:H15"/>
    <mergeCell ref="J12:J15"/>
    <mergeCell ref="K16:K19"/>
    <mergeCell ref="L16:L19"/>
    <mergeCell ref="A20:A22"/>
    <mergeCell ref="B20:B22"/>
    <mergeCell ref="C20:C22"/>
    <mergeCell ref="D20:E20"/>
    <mergeCell ref="I20:I22"/>
    <mergeCell ref="J20:J22"/>
    <mergeCell ref="K20:K22"/>
    <mergeCell ref="B16:B19"/>
    <mergeCell ref="C16:C19"/>
    <mergeCell ref="F16:F19"/>
    <mergeCell ref="G16:G19"/>
    <mergeCell ref="H16:H19"/>
    <mergeCell ref="I16:I19"/>
    <mergeCell ref="D21:E21"/>
    <mergeCell ref="F23:F26"/>
    <mergeCell ref="G23:G26"/>
    <mergeCell ref="H23:H26"/>
    <mergeCell ref="I23:I28"/>
    <mergeCell ref="J16:J19"/>
    <mergeCell ref="J27:J28"/>
    <mergeCell ref="D22:E22"/>
    <mergeCell ref="A23:A37"/>
    <mergeCell ref="B23:B34"/>
    <mergeCell ref="C23:C26"/>
    <mergeCell ref="J23:J26"/>
    <mergeCell ref="D36:E36"/>
    <mergeCell ref="C33:C34"/>
    <mergeCell ref="F33:F34"/>
    <mergeCell ref="G33:G34"/>
    <mergeCell ref="H33:H34"/>
    <mergeCell ref="J33:J34"/>
    <mergeCell ref="J29:J32"/>
    <mergeCell ref="C27:C28"/>
    <mergeCell ref="F27:F28"/>
    <mergeCell ref="G27:G28"/>
    <mergeCell ref="H27:H28"/>
    <mergeCell ref="K23:K26"/>
    <mergeCell ref="L23:L28"/>
    <mergeCell ref="K27:K28"/>
    <mergeCell ref="L20:L22"/>
    <mergeCell ref="L35:L37"/>
    <mergeCell ref="K29:K32"/>
    <mergeCell ref="L29:L34"/>
    <mergeCell ref="E38:G38"/>
    <mergeCell ref="I38:K38"/>
    <mergeCell ref="D37:E37"/>
    <mergeCell ref="K33:K34"/>
    <mergeCell ref="B35:B37"/>
    <mergeCell ref="C35:C37"/>
    <mergeCell ref="D35:E35"/>
    <mergeCell ref="I35:I37"/>
    <mergeCell ref="J35:J37"/>
    <mergeCell ref="K35:K37"/>
    <mergeCell ref="I29:I34"/>
    <mergeCell ref="C29:C32"/>
    <mergeCell ref="F29:F32"/>
    <mergeCell ref="G29:G32"/>
    <mergeCell ref="H29:H32"/>
    <mergeCell ref="E39:G39"/>
    <mergeCell ref="I39:K39"/>
    <mergeCell ref="E40:G40"/>
    <mergeCell ref="I40:K40"/>
    <mergeCell ref="A41:K41"/>
  </mergeCells>
  <conditionalFormatting sqref="G33 G8 G12 G16 G20:G23 G35:G37 G4">
    <cfRule type="cellIs" dxfId="6" priority="5" stopIfTrue="1" operator="equal">
      <formula>0</formula>
    </cfRule>
  </conditionalFormatting>
  <conditionalFormatting sqref="L35:L37 L4:L28">
    <cfRule type="cellIs" dxfId="5" priority="6" stopIfTrue="1" operator="lessThan">
      <formula>1</formula>
    </cfRule>
  </conditionalFormatting>
  <conditionalFormatting sqref="G29">
    <cfRule type="cellIs" dxfId="4" priority="3" stopIfTrue="1" operator="equal">
      <formula>0</formula>
    </cfRule>
  </conditionalFormatting>
  <conditionalFormatting sqref="L29">
    <cfRule type="cellIs" dxfId="3" priority="4" stopIfTrue="1" operator="lessThan">
      <formula>1</formula>
    </cfRule>
  </conditionalFormatting>
  <conditionalFormatting sqref="G27">
    <cfRule type="cellIs" dxfId="2" priority="1" stopIfTrue="1" operator="equal">
      <formula>0</formula>
    </cfRule>
  </conditionalFormatting>
  <printOptions horizontalCentered="1"/>
  <pageMargins left="0.23622047244094491" right="0.23622047244094491" top="0.47244094488188981" bottom="0.15748031496062992" header="0.27559055118110237" footer="0.15748031496062992"/>
  <pageSetup paperSize="9" scale="74" orientation="portrait" r:id="rId1"/>
  <headerFooter alignWithMargins="0">
    <oddHeader>&amp;Lעמוד &amp;P מתוך &amp;N&amp;C&amp;"Arial,מודגש"&amp;12מכרז מס' 34/9.2017 : ליווי פדגוגי של תוכנית "בתי ספר של החופש הגדול" המופעלת במוסדות החינוך</oddHeader>
    <oddFooter>&amp;L&amp;A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"/>
  <sheetViews>
    <sheetView rightToLeft="1" view="pageBreakPreview" zoomScaleNormal="100" zoomScaleSheetLayoutView="100" workbookViewId="0"/>
  </sheetViews>
  <sheetFormatPr defaultRowHeight="17.25" customHeight="1" x14ac:dyDescent="0.2"/>
  <cols>
    <col min="1" max="1" width="8.28515625" style="64" bestFit="1" customWidth="1"/>
    <col min="2" max="2" width="36.85546875" style="64" customWidth="1"/>
    <col min="3" max="3" width="13.42578125" style="117" customWidth="1"/>
    <col min="4" max="4" width="6.85546875" style="64" customWidth="1"/>
    <col min="5" max="5" width="8.42578125" style="64" customWidth="1"/>
    <col min="6" max="6" width="8.5703125" style="64" customWidth="1"/>
    <col min="7" max="7" width="8" style="64" customWidth="1"/>
    <col min="8" max="8" width="8.5703125" style="64" customWidth="1"/>
    <col min="9" max="9" width="7.28515625" style="64" customWidth="1"/>
    <col min="10" max="10" width="8" style="64" customWidth="1"/>
    <col min="11" max="11" width="8.140625" style="117" customWidth="1"/>
    <col min="12" max="12" width="8.42578125" style="64" customWidth="1"/>
    <col min="13" max="13" width="24" style="64" customWidth="1"/>
    <col min="14" max="16384" width="9.140625" style="64"/>
  </cols>
  <sheetData>
    <row r="1" spans="1:15" ht="19.5" thickTop="1" x14ac:dyDescent="0.2">
      <c r="A1" s="56" t="s">
        <v>35</v>
      </c>
      <c r="B1" s="57" t="s">
        <v>36</v>
      </c>
      <c r="C1" s="58" t="s">
        <v>37</v>
      </c>
      <c r="D1" s="242" t="s">
        <v>87</v>
      </c>
      <c r="E1" s="243"/>
      <c r="F1" s="243"/>
      <c r="G1" s="243"/>
      <c r="H1" s="244"/>
      <c r="I1" s="59" t="s">
        <v>38</v>
      </c>
      <c r="J1" s="60">
        <v>1</v>
      </c>
      <c r="K1" s="61" t="s">
        <v>39</v>
      </c>
      <c r="L1" s="62"/>
      <c r="M1" s="63" t="str">
        <f ca="1">CELL("filename")</f>
        <v>C:\Users\Public\מכרזים שפורסמו\משרד החינוך-HP\hp1841_34-9.2017\[HP1841.xlsx]מחוון</v>
      </c>
    </row>
    <row r="2" spans="1:15" ht="16.5" thickBot="1" x14ac:dyDescent="0.25">
      <c r="A2" s="65" t="s">
        <v>40</v>
      </c>
      <c r="B2" s="66" t="s">
        <v>88</v>
      </c>
      <c r="C2" s="67" t="s">
        <v>128</v>
      </c>
      <c r="D2" s="245"/>
      <c r="E2" s="246"/>
      <c r="F2" s="246"/>
      <c r="G2" s="246"/>
      <c r="H2" s="247"/>
      <c r="I2" s="68" t="s">
        <v>41</v>
      </c>
      <c r="J2" s="69">
        <v>2</v>
      </c>
      <c r="K2" s="70" t="s">
        <v>42</v>
      </c>
      <c r="L2" s="71"/>
      <c r="M2" s="72"/>
    </row>
    <row r="3" spans="1:15" s="76" customFormat="1" ht="17.25" customHeight="1" thickTop="1" x14ac:dyDescent="0.2">
      <c r="A3" s="248" t="s">
        <v>43</v>
      </c>
      <c r="B3" s="249"/>
      <c r="C3" s="237" t="s">
        <v>44</v>
      </c>
      <c r="D3" s="73" t="s">
        <v>7</v>
      </c>
      <c r="E3" s="74" t="s">
        <v>45</v>
      </c>
      <c r="F3" s="75">
        <v>1</v>
      </c>
      <c r="G3" s="74" t="s">
        <v>45</v>
      </c>
      <c r="H3" s="75">
        <v>2</v>
      </c>
      <c r="I3" s="74" t="s">
        <v>45</v>
      </c>
      <c r="J3" s="75">
        <v>3</v>
      </c>
      <c r="K3" s="74" t="s">
        <v>45</v>
      </c>
      <c r="L3" s="75">
        <v>4</v>
      </c>
      <c r="M3" s="237" t="s">
        <v>46</v>
      </c>
    </row>
    <row r="4" spans="1:15" s="76" customFormat="1" ht="17.25" customHeight="1" thickBot="1" x14ac:dyDescent="0.25">
      <c r="A4" s="250"/>
      <c r="B4" s="251"/>
      <c r="C4" s="238"/>
      <c r="D4" s="77" t="s">
        <v>47</v>
      </c>
      <c r="E4" s="78" t="s">
        <v>48</v>
      </c>
      <c r="F4" s="79" t="s">
        <v>49</v>
      </c>
      <c r="G4" s="78" t="s">
        <v>48</v>
      </c>
      <c r="H4" s="79" t="s">
        <v>49</v>
      </c>
      <c r="I4" s="78" t="s">
        <v>48</v>
      </c>
      <c r="J4" s="79" t="s">
        <v>49</v>
      </c>
      <c r="K4" s="78" t="s">
        <v>48</v>
      </c>
      <c r="L4" s="79" t="s">
        <v>49</v>
      </c>
      <c r="M4" s="238"/>
      <c r="O4" s="80"/>
    </row>
    <row r="5" spans="1:15" s="76" customFormat="1" ht="26.25" thickTop="1" x14ac:dyDescent="0.2">
      <c r="A5" s="239" t="s">
        <v>50</v>
      </c>
      <c r="B5" s="81" t="s">
        <v>126</v>
      </c>
      <c r="C5" s="82" t="s">
        <v>51</v>
      </c>
      <c r="D5" s="83">
        <v>0.7</v>
      </c>
      <c r="E5" s="84"/>
      <c r="F5" s="85"/>
      <c r="G5" s="84"/>
      <c r="H5" s="85"/>
      <c r="I5" s="84"/>
      <c r="J5" s="85"/>
      <c r="K5" s="84"/>
      <c r="L5" s="85"/>
      <c r="M5" s="86" t="s">
        <v>52</v>
      </c>
    </row>
    <row r="6" spans="1:15" s="76" customFormat="1" ht="17.25" customHeight="1" thickBot="1" x14ac:dyDescent="0.25">
      <c r="A6" s="240"/>
      <c r="B6" s="89" t="s">
        <v>53</v>
      </c>
      <c r="C6" s="82" t="s">
        <v>54</v>
      </c>
      <c r="D6" s="90">
        <v>0.3</v>
      </c>
      <c r="E6" s="84"/>
      <c r="F6" s="91"/>
      <c r="G6" s="84"/>
      <c r="H6" s="91"/>
      <c r="I6" s="84"/>
      <c r="J6" s="91"/>
      <c r="K6" s="84"/>
      <c r="L6" s="91"/>
      <c r="M6" s="92" t="s">
        <v>52</v>
      </c>
    </row>
    <row r="7" spans="1:15" s="76" customFormat="1" ht="17.25" customHeight="1" thickBot="1" x14ac:dyDescent="0.25">
      <c r="A7" s="241"/>
      <c r="B7" s="93" t="s">
        <v>55</v>
      </c>
      <c r="C7" s="94"/>
      <c r="D7" s="95">
        <f>SUM(D5:D6)</f>
        <v>1</v>
      </c>
      <c r="E7" s="96"/>
      <c r="F7" s="97"/>
      <c r="G7" s="96"/>
      <c r="H7" s="97"/>
      <c r="I7" s="96"/>
      <c r="J7" s="97"/>
      <c r="K7" s="96"/>
      <c r="L7" s="97"/>
      <c r="M7" s="98"/>
    </row>
    <row r="8" spans="1:15" s="76" customFormat="1" ht="17.25" customHeight="1" thickTop="1" thickBot="1" x14ac:dyDescent="0.25">
      <c r="A8" s="239" t="s">
        <v>56</v>
      </c>
      <c r="B8" s="99" t="s">
        <v>56</v>
      </c>
      <c r="C8" s="82" t="s">
        <v>54</v>
      </c>
      <c r="D8" s="100">
        <v>1</v>
      </c>
      <c r="E8" s="84"/>
      <c r="F8" s="88"/>
      <c r="G8" s="84"/>
      <c r="H8" s="88"/>
      <c r="I8" s="84"/>
      <c r="J8" s="91"/>
      <c r="K8" s="84"/>
      <c r="L8" s="91"/>
      <c r="M8" s="92" t="s">
        <v>52</v>
      </c>
    </row>
    <row r="9" spans="1:15" s="76" customFormat="1" ht="17.25" customHeight="1" thickBot="1" x14ac:dyDescent="0.25">
      <c r="A9" s="241"/>
      <c r="B9" s="93" t="s">
        <v>55</v>
      </c>
      <c r="C9" s="94"/>
      <c r="D9" s="95">
        <f>SUM(D8)</f>
        <v>1</v>
      </c>
      <c r="E9" s="96"/>
      <c r="F9" s="97"/>
      <c r="G9" s="96"/>
      <c r="H9" s="97"/>
      <c r="I9" s="96"/>
      <c r="J9" s="97"/>
      <c r="K9" s="96"/>
      <c r="L9" s="97"/>
      <c r="M9" s="98"/>
    </row>
    <row r="10" spans="1:15" s="76" customFormat="1" ht="17.25" customHeight="1" thickTop="1" x14ac:dyDescent="0.2">
      <c r="A10" s="239" t="s">
        <v>57</v>
      </c>
      <c r="B10" s="99" t="s">
        <v>58</v>
      </c>
      <c r="C10" s="82" t="s">
        <v>54</v>
      </c>
      <c r="D10" s="90">
        <v>0.4</v>
      </c>
      <c r="E10" s="84"/>
      <c r="F10" s="85"/>
      <c r="G10" s="101"/>
      <c r="H10" s="85"/>
      <c r="I10" s="101"/>
      <c r="J10" s="91"/>
      <c r="K10" s="101"/>
      <c r="L10" s="91"/>
      <c r="M10" s="92" t="s">
        <v>52</v>
      </c>
    </row>
    <row r="11" spans="1:15" s="76" customFormat="1" ht="17.25" customHeight="1" x14ac:dyDescent="0.2">
      <c r="A11" s="240"/>
      <c r="B11" s="102" t="s">
        <v>59</v>
      </c>
      <c r="C11" s="82" t="s">
        <v>54</v>
      </c>
      <c r="D11" s="103">
        <v>0.35</v>
      </c>
      <c r="E11" s="84"/>
      <c r="F11" s="88"/>
      <c r="G11" s="104"/>
      <c r="H11" s="88"/>
      <c r="I11" s="104"/>
      <c r="J11" s="88"/>
      <c r="K11" s="104"/>
      <c r="L11" s="88"/>
      <c r="M11" s="105" t="s">
        <v>52</v>
      </c>
    </row>
    <row r="12" spans="1:15" s="76" customFormat="1" ht="17.25" customHeight="1" thickBot="1" x14ac:dyDescent="0.25">
      <c r="A12" s="240"/>
      <c r="B12" s="99" t="s">
        <v>60</v>
      </c>
      <c r="C12" s="82" t="s">
        <v>54</v>
      </c>
      <c r="D12" s="103">
        <v>0.25</v>
      </c>
      <c r="E12" s="84"/>
      <c r="F12" s="88"/>
      <c r="G12" s="104"/>
      <c r="H12" s="88"/>
      <c r="I12" s="104"/>
      <c r="J12" s="88"/>
      <c r="K12" s="104"/>
      <c r="L12" s="88"/>
      <c r="M12" s="105" t="s">
        <v>52</v>
      </c>
    </row>
    <row r="13" spans="1:15" s="76" customFormat="1" ht="17.25" customHeight="1" thickBot="1" x14ac:dyDescent="0.25">
      <c r="A13" s="241"/>
      <c r="B13" s="93" t="s">
        <v>55</v>
      </c>
      <c r="C13" s="94"/>
      <c r="D13" s="95">
        <f>SUM(D10:D12)</f>
        <v>1</v>
      </c>
      <c r="E13" s="96"/>
      <c r="F13" s="97"/>
      <c r="G13" s="96"/>
      <c r="H13" s="97"/>
      <c r="I13" s="96"/>
      <c r="J13" s="97"/>
      <c r="K13" s="96"/>
      <c r="L13" s="97"/>
      <c r="M13" s="98"/>
    </row>
    <row r="14" spans="1:15" s="76" customFormat="1" ht="17.25" customHeight="1" thickTop="1" x14ac:dyDescent="0.2">
      <c r="A14" s="239" t="s">
        <v>61</v>
      </c>
      <c r="B14" s="235" t="s">
        <v>43</v>
      </c>
      <c r="C14" s="237" t="s">
        <v>62</v>
      </c>
      <c r="D14" s="237" t="s">
        <v>63</v>
      </c>
      <c r="E14" s="74" t="s">
        <v>45</v>
      </c>
      <c r="F14" s="75">
        <v>1</v>
      </c>
      <c r="G14" s="74" t="s">
        <v>45</v>
      </c>
      <c r="H14" s="75">
        <v>2</v>
      </c>
      <c r="I14" s="74" t="s">
        <v>45</v>
      </c>
      <c r="J14" s="75">
        <v>3</v>
      </c>
      <c r="K14" s="74" t="s">
        <v>45</v>
      </c>
      <c r="L14" s="75">
        <v>4</v>
      </c>
      <c r="M14" s="237" t="s">
        <v>46</v>
      </c>
    </row>
    <row r="15" spans="1:15" s="76" customFormat="1" ht="17.25" customHeight="1" thickBot="1" x14ac:dyDescent="0.25">
      <c r="A15" s="240"/>
      <c r="B15" s="236"/>
      <c r="C15" s="238"/>
      <c r="D15" s="238"/>
      <c r="E15" s="78" t="s">
        <v>48</v>
      </c>
      <c r="F15" s="79" t="s">
        <v>49</v>
      </c>
      <c r="G15" s="78" t="s">
        <v>48</v>
      </c>
      <c r="H15" s="79" t="s">
        <v>49</v>
      </c>
      <c r="I15" s="78" t="s">
        <v>48</v>
      </c>
      <c r="J15" s="79" t="s">
        <v>49</v>
      </c>
      <c r="K15" s="78" t="s">
        <v>48</v>
      </c>
      <c r="L15" s="79" t="s">
        <v>49</v>
      </c>
      <c r="M15" s="238"/>
      <c r="O15" s="80"/>
    </row>
    <row r="16" spans="1:15" s="76" customFormat="1" ht="37.5" customHeight="1" thickTop="1" x14ac:dyDescent="0.2">
      <c r="A16" s="240"/>
      <c r="B16" s="81" t="s">
        <v>122</v>
      </c>
      <c r="C16" s="168" t="s">
        <v>107</v>
      </c>
      <c r="D16" s="169">
        <v>250</v>
      </c>
      <c r="E16" s="107"/>
      <c r="F16" s="108"/>
      <c r="G16" s="109"/>
      <c r="H16" s="108"/>
      <c r="I16" s="109"/>
      <c r="J16" s="108"/>
      <c r="K16" s="109"/>
      <c r="L16" s="108"/>
      <c r="M16" s="106"/>
    </row>
    <row r="17" spans="1:13" s="76" customFormat="1" ht="25.5" x14ac:dyDescent="0.2">
      <c r="A17" s="240"/>
      <c r="B17" s="87" t="s">
        <v>123</v>
      </c>
      <c r="C17" s="170" t="s">
        <v>107</v>
      </c>
      <c r="D17" s="171">
        <f>1767+638</f>
        <v>2405</v>
      </c>
      <c r="E17" s="107"/>
      <c r="F17" s="110"/>
      <c r="G17" s="111"/>
      <c r="H17" s="110"/>
      <c r="I17" s="111"/>
      <c r="J17" s="110"/>
      <c r="K17" s="111"/>
      <c r="L17" s="110"/>
      <c r="M17" s="105"/>
    </row>
    <row r="18" spans="1:13" s="76" customFormat="1" ht="33" customHeight="1" thickBot="1" x14ac:dyDescent="0.25">
      <c r="A18" s="240"/>
      <c r="B18" s="87" t="s">
        <v>124</v>
      </c>
      <c r="C18" s="112" t="s">
        <v>108</v>
      </c>
      <c r="D18" s="171">
        <f>3*250</f>
        <v>750</v>
      </c>
      <c r="E18" s="107"/>
      <c r="F18" s="110"/>
      <c r="G18" s="111"/>
      <c r="H18" s="110"/>
      <c r="I18" s="111"/>
      <c r="J18" s="110"/>
      <c r="K18" s="111"/>
      <c r="L18" s="110"/>
      <c r="M18" s="105"/>
    </row>
    <row r="19" spans="1:13" s="76" customFormat="1" ht="17.25" customHeight="1" thickBot="1" x14ac:dyDescent="0.25">
      <c r="A19" s="240"/>
      <c r="B19" s="113" t="s">
        <v>64</v>
      </c>
      <c r="C19" s="94"/>
      <c r="D19" s="114"/>
      <c r="E19" s="96"/>
      <c r="F19" s="97"/>
      <c r="G19" s="96"/>
      <c r="H19" s="97"/>
      <c r="I19" s="96"/>
      <c r="J19" s="97"/>
      <c r="K19" s="96"/>
      <c r="L19" s="97"/>
      <c r="M19" s="98"/>
    </row>
    <row r="20" spans="1:13" s="76" customFormat="1" ht="17.25" customHeight="1" thickTop="1" thickBot="1" x14ac:dyDescent="0.25">
      <c r="A20" s="241"/>
      <c r="B20" s="113" t="s">
        <v>65</v>
      </c>
      <c r="C20" s="94"/>
      <c r="D20" s="115"/>
      <c r="E20" s="116"/>
      <c r="F20" s="97"/>
      <c r="G20" s="96"/>
      <c r="H20" s="97"/>
      <c r="I20" s="96"/>
      <c r="J20" s="97"/>
      <c r="K20" s="96"/>
      <c r="L20" s="97"/>
      <c r="M20" s="98"/>
    </row>
    <row r="21" spans="1:13" s="76" customFormat="1" ht="17.25" customHeight="1" thickTop="1" x14ac:dyDescent="0.2"/>
  </sheetData>
  <mergeCells count="12">
    <mergeCell ref="A8:A9"/>
    <mergeCell ref="D1:H2"/>
    <mergeCell ref="A3:B4"/>
    <mergeCell ref="C3:C4"/>
    <mergeCell ref="M3:M4"/>
    <mergeCell ref="A5:A7"/>
    <mergeCell ref="B14:B15"/>
    <mergeCell ref="C14:C15"/>
    <mergeCell ref="D14:D15"/>
    <mergeCell ref="M14:M15"/>
    <mergeCell ref="A10:A13"/>
    <mergeCell ref="A14:A20"/>
  </mergeCells>
  <conditionalFormatting sqref="D7 D9 D13">
    <cfRule type="cellIs" dxfId="1" priority="1" stopIfTrue="1" operator="notEqual">
      <formula>1</formula>
    </cfRule>
  </conditionalFormatting>
  <printOptions horizontalCentered="1"/>
  <pageMargins left="0" right="0.15748031496062992" top="0.47244094488188981" bottom="0" header="0" footer="0"/>
  <pageSetup paperSize="9" scale="94" orientation="landscape" r:id="rId1"/>
  <headerFooter alignWithMargins="0">
    <oddHeader xml:space="preserve">&amp;Lנספח מספר 8, א'
</oddHeader>
    <oddFooter>&amp;L&amp;A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rightToLeft="1" tabSelected="1" view="pageBreakPreview" zoomScale="90" zoomScaleNormal="100" workbookViewId="0">
      <selection sqref="A1:B1"/>
    </sheetView>
  </sheetViews>
  <sheetFormatPr defaultRowHeight="17.25" customHeight="1" x14ac:dyDescent="0.2"/>
  <cols>
    <col min="1" max="1" width="6.28515625" style="151" customWidth="1"/>
    <col min="2" max="2" width="21.85546875" style="151" customWidth="1"/>
    <col min="3" max="3" width="12.85546875" style="151" customWidth="1"/>
    <col min="4" max="4" width="9.140625" style="151" customWidth="1"/>
    <col min="5" max="5" width="9.140625" style="151"/>
    <col min="6" max="6" width="9" style="151" customWidth="1"/>
    <col min="7" max="7" width="10" style="151" customWidth="1"/>
    <col min="8" max="8" width="10.7109375" style="151" customWidth="1"/>
    <col min="9" max="9" width="8.7109375" style="151" customWidth="1"/>
    <col min="10" max="10" width="9.7109375" style="151" bestFit="1" customWidth="1"/>
    <col min="11" max="11" width="24.140625" style="151" customWidth="1"/>
    <col min="12" max="16384" width="9.140625" style="151"/>
  </cols>
  <sheetData>
    <row r="1" spans="1:11" s="64" customFormat="1" ht="17.25" customHeight="1" thickTop="1" x14ac:dyDescent="0.2">
      <c r="A1" s="282" t="s">
        <v>66</v>
      </c>
      <c r="B1" s="283"/>
      <c r="C1" s="58" t="s">
        <v>37</v>
      </c>
      <c r="D1" s="242" t="s">
        <v>87</v>
      </c>
      <c r="E1" s="243"/>
      <c r="F1" s="243"/>
      <c r="G1" s="244"/>
      <c r="H1" s="59" t="s">
        <v>38</v>
      </c>
      <c r="I1" s="118">
        <v>2</v>
      </c>
      <c r="J1" s="119" t="s">
        <v>39</v>
      </c>
      <c r="K1" s="63" t="str">
        <f ca="1">CELL("filename")</f>
        <v>C:\Users\Public\מכרזים שפורסמו\משרד החינוך-HP\hp1841_34-9.2017\[HP1841.xlsx]מחוון</v>
      </c>
    </row>
    <row r="2" spans="1:11" s="64" customFormat="1" ht="17.25" customHeight="1" thickBot="1" x14ac:dyDescent="0.25">
      <c r="A2" s="284" t="s">
        <v>88</v>
      </c>
      <c r="B2" s="285"/>
      <c r="C2" s="67" t="s">
        <v>128</v>
      </c>
      <c r="D2" s="245"/>
      <c r="E2" s="246"/>
      <c r="F2" s="246"/>
      <c r="G2" s="247"/>
      <c r="H2" s="68" t="s">
        <v>41</v>
      </c>
      <c r="I2" s="120">
        <v>2</v>
      </c>
      <c r="J2" s="121" t="s">
        <v>42</v>
      </c>
      <c r="K2" s="72"/>
    </row>
    <row r="3" spans="1:11" s="126" customFormat="1" ht="17.25" customHeight="1" thickTop="1" thickBot="1" x14ac:dyDescent="0.3">
      <c r="A3" s="122"/>
      <c r="B3" s="123"/>
      <c r="C3" s="124"/>
      <c r="D3" s="286" t="s">
        <v>67</v>
      </c>
      <c r="E3" s="287"/>
      <c r="F3" s="287"/>
      <c r="G3" s="125">
        <f>+C23</f>
        <v>0.5</v>
      </c>
      <c r="H3" s="123" t="s">
        <v>68</v>
      </c>
      <c r="I3" s="125">
        <f>+C24</f>
        <v>0.5</v>
      </c>
      <c r="J3" s="123" t="s">
        <v>69</v>
      </c>
      <c r="K3" s="124"/>
    </row>
    <row r="4" spans="1:11" s="127" customFormat="1" ht="20.100000000000001" customHeight="1" thickTop="1" x14ac:dyDescent="0.2">
      <c r="A4" s="288" t="s">
        <v>70</v>
      </c>
      <c r="B4" s="291" t="s">
        <v>71</v>
      </c>
      <c r="C4" s="268" t="s">
        <v>72</v>
      </c>
      <c r="D4" s="278" t="s">
        <v>73</v>
      </c>
      <c r="E4" s="294" t="s">
        <v>56</v>
      </c>
      <c r="F4" s="294" t="s">
        <v>57</v>
      </c>
      <c r="G4" s="275" t="s">
        <v>74</v>
      </c>
      <c r="H4" s="278" t="s">
        <v>75</v>
      </c>
      <c r="I4" s="275" t="s">
        <v>76</v>
      </c>
      <c r="J4" s="265" t="s">
        <v>77</v>
      </c>
      <c r="K4" s="268" t="s">
        <v>78</v>
      </c>
    </row>
    <row r="5" spans="1:11" s="127" customFormat="1" ht="20.100000000000001" customHeight="1" x14ac:dyDescent="0.2">
      <c r="A5" s="289"/>
      <c r="B5" s="292"/>
      <c r="C5" s="269"/>
      <c r="D5" s="279"/>
      <c r="E5" s="295"/>
      <c r="F5" s="295"/>
      <c r="G5" s="276"/>
      <c r="H5" s="279"/>
      <c r="I5" s="276"/>
      <c r="J5" s="266"/>
      <c r="K5" s="269"/>
    </row>
    <row r="6" spans="1:11" s="127" customFormat="1" ht="20.100000000000001" customHeight="1" thickBot="1" x14ac:dyDescent="0.25">
      <c r="A6" s="289"/>
      <c r="B6" s="292"/>
      <c r="C6" s="270"/>
      <c r="D6" s="280"/>
      <c r="E6" s="296"/>
      <c r="F6" s="296"/>
      <c r="G6" s="277"/>
      <c r="H6" s="280"/>
      <c r="I6" s="277"/>
      <c r="J6" s="267"/>
      <c r="K6" s="269"/>
    </row>
    <row r="7" spans="1:11" s="133" customFormat="1" ht="18" customHeight="1" thickTop="1" thickBot="1" x14ac:dyDescent="0.25">
      <c r="A7" s="290"/>
      <c r="B7" s="293"/>
      <c r="C7" s="128" t="s">
        <v>79</v>
      </c>
      <c r="D7" s="129">
        <v>0.5</v>
      </c>
      <c r="E7" s="130">
        <v>0.15</v>
      </c>
      <c r="F7" s="130">
        <v>0.35</v>
      </c>
      <c r="G7" s="131">
        <f>SUM(D7:F7)</f>
        <v>1</v>
      </c>
      <c r="H7" s="129">
        <v>1</v>
      </c>
      <c r="I7" s="131">
        <v>1</v>
      </c>
      <c r="J7" s="132"/>
      <c r="K7" s="270"/>
    </row>
    <row r="8" spans="1:11" s="138" customFormat="1" ht="17.25" customHeight="1" thickTop="1" x14ac:dyDescent="0.2">
      <c r="A8" s="271">
        <v>1</v>
      </c>
      <c r="B8" s="272"/>
      <c r="C8" s="134" t="s">
        <v>80</v>
      </c>
      <c r="D8" s="135"/>
      <c r="E8" s="136"/>
      <c r="F8" s="137"/>
      <c r="G8" s="273"/>
      <c r="H8" s="137"/>
      <c r="I8" s="273"/>
      <c r="J8" s="274"/>
      <c r="K8" s="281"/>
    </row>
    <row r="9" spans="1:11" s="138" customFormat="1" ht="17.25" customHeight="1" x14ac:dyDescent="0.2">
      <c r="A9" s="263"/>
      <c r="B9" s="257"/>
      <c r="C9" s="139" t="s">
        <v>81</v>
      </c>
      <c r="D9" s="140"/>
      <c r="E9" s="141"/>
      <c r="F9" s="141"/>
      <c r="G9" s="253"/>
      <c r="H9" s="140"/>
      <c r="I9" s="253"/>
      <c r="J9" s="264"/>
      <c r="K9" s="254"/>
    </row>
    <row r="10" spans="1:11" s="138" customFormat="1" ht="17.25" customHeight="1" x14ac:dyDescent="0.2">
      <c r="A10" s="255">
        <v>2</v>
      </c>
      <c r="B10" s="257"/>
      <c r="C10" s="142" t="s">
        <v>80</v>
      </c>
      <c r="D10" s="135"/>
      <c r="E10" s="136"/>
      <c r="F10" s="137"/>
      <c r="G10" s="252"/>
      <c r="H10" s="137"/>
      <c r="I10" s="252"/>
      <c r="J10" s="260"/>
      <c r="K10" s="254"/>
    </row>
    <row r="11" spans="1:11" s="138" customFormat="1" ht="17.25" customHeight="1" x14ac:dyDescent="0.2">
      <c r="A11" s="263"/>
      <c r="B11" s="257"/>
      <c r="C11" s="139" t="s">
        <v>81</v>
      </c>
      <c r="D11" s="140"/>
      <c r="E11" s="141"/>
      <c r="F11" s="141"/>
      <c r="G11" s="253"/>
      <c r="H11" s="140"/>
      <c r="I11" s="253"/>
      <c r="J11" s="264"/>
      <c r="K11" s="254"/>
    </row>
    <row r="12" spans="1:11" s="138" customFormat="1" ht="17.25" customHeight="1" x14ac:dyDescent="0.2">
      <c r="A12" s="255">
        <v>3</v>
      </c>
      <c r="B12" s="257"/>
      <c r="C12" s="142" t="s">
        <v>80</v>
      </c>
      <c r="D12" s="135"/>
      <c r="E12" s="136"/>
      <c r="F12" s="137"/>
      <c r="G12" s="252"/>
      <c r="H12" s="137"/>
      <c r="I12" s="252"/>
      <c r="J12" s="260"/>
      <c r="K12" s="254"/>
    </row>
    <row r="13" spans="1:11" s="138" customFormat="1" ht="17.25" customHeight="1" x14ac:dyDescent="0.2">
      <c r="A13" s="263"/>
      <c r="B13" s="257"/>
      <c r="C13" s="139" t="s">
        <v>81</v>
      </c>
      <c r="D13" s="140"/>
      <c r="E13" s="141"/>
      <c r="F13" s="141"/>
      <c r="G13" s="253"/>
      <c r="H13" s="140"/>
      <c r="I13" s="253"/>
      <c r="J13" s="264"/>
      <c r="K13" s="254"/>
    </row>
    <row r="14" spans="1:11" s="138" customFormat="1" ht="17.25" customHeight="1" x14ac:dyDescent="0.2">
      <c r="A14" s="255">
        <v>4</v>
      </c>
      <c r="B14" s="257"/>
      <c r="C14" s="142" t="s">
        <v>80</v>
      </c>
      <c r="D14" s="135"/>
      <c r="E14" s="136"/>
      <c r="F14" s="137"/>
      <c r="G14" s="252"/>
      <c r="H14" s="137"/>
      <c r="I14" s="252"/>
      <c r="J14" s="260"/>
      <c r="K14" s="254"/>
    </row>
    <row r="15" spans="1:11" s="138" customFormat="1" ht="17.25" customHeight="1" x14ac:dyDescent="0.2">
      <c r="A15" s="263"/>
      <c r="B15" s="257"/>
      <c r="C15" s="139" t="s">
        <v>81</v>
      </c>
      <c r="D15" s="140"/>
      <c r="E15" s="141"/>
      <c r="F15" s="141"/>
      <c r="G15" s="253"/>
      <c r="H15" s="140"/>
      <c r="I15" s="253"/>
      <c r="J15" s="264"/>
      <c r="K15" s="254"/>
    </row>
    <row r="16" spans="1:11" s="138" customFormat="1" ht="17.25" customHeight="1" x14ac:dyDescent="0.2">
      <c r="A16" s="255">
        <v>5</v>
      </c>
      <c r="B16" s="257"/>
      <c r="C16" s="142" t="s">
        <v>80</v>
      </c>
      <c r="D16" s="135"/>
      <c r="E16" s="136"/>
      <c r="F16" s="137"/>
      <c r="G16" s="252"/>
      <c r="H16" s="137"/>
      <c r="I16" s="252"/>
      <c r="J16" s="260"/>
      <c r="K16" s="254"/>
    </row>
    <row r="17" spans="1:11" s="138" customFormat="1" ht="17.25" customHeight="1" x14ac:dyDescent="0.2">
      <c r="A17" s="263"/>
      <c r="B17" s="257"/>
      <c r="C17" s="139" t="s">
        <v>81</v>
      </c>
      <c r="D17" s="140"/>
      <c r="E17" s="141"/>
      <c r="F17" s="141"/>
      <c r="G17" s="253"/>
      <c r="H17" s="140"/>
      <c r="I17" s="253"/>
      <c r="J17" s="264"/>
      <c r="K17" s="254"/>
    </row>
    <row r="18" spans="1:11" s="138" customFormat="1" ht="17.25" customHeight="1" x14ac:dyDescent="0.2">
      <c r="A18" s="255">
        <v>6</v>
      </c>
      <c r="B18" s="257"/>
      <c r="C18" s="142" t="s">
        <v>80</v>
      </c>
      <c r="D18" s="135"/>
      <c r="E18" s="136"/>
      <c r="F18" s="137"/>
      <c r="G18" s="252"/>
      <c r="H18" s="137"/>
      <c r="I18" s="252"/>
      <c r="J18" s="260"/>
      <c r="K18" s="254"/>
    </row>
    <row r="19" spans="1:11" s="138" customFormat="1" ht="17.25" customHeight="1" thickBot="1" x14ac:dyDescent="0.25">
      <c r="A19" s="256"/>
      <c r="B19" s="258"/>
      <c r="C19" s="139" t="s">
        <v>81</v>
      </c>
      <c r="D19" s="140"/>
      <c r="E19" s="141"/>
      <c r="F19" s="141"/>
      <c r="G19" s="259"/>
      <c r="H19" s="140"/>
      <c r="I19" s="259"/>
      <c r="J19" s="261"/>
      <c r="K19" s="262"/>
    </row>
    <row r="20" spans="1:11" ht="17.25" customHeight="1" thickTop="1" thickBot="1" x14ac:dyDescent="0.25">
      <c r="A20" s="143"/>
      <c r="B20" s="144"/>
      <c r="C20" s="145"/>
      <c r="D20" s="146"/>
      <c r="E20" s="147"/>
      <c r="F20" s="147"/>
      <c r="G20" s="148"/>
      <c r="H20" s="149">
        <f>MIN(H8,H10,H12,H14,H16,H18)</f>
        <v>0</v>
      </c>
      <c r="I20" s="148"/>
      <c r="J20" s="146"/>
      <c r="K20" s="150"/>
    </row>
    <row r="21" spans="1:11" ht="17.25" customHeight="1" thickTop="1" x14ac:dyDescent="0.2">
      <c r="A21" s="152"/>
      <c r="B21" s="153"/>
      <c r="C21" s="153"/>
      <c r="D21" s="153"/>
      <c r="E21" s="153"/>
      <c r="F21" s="153"/>
      <c r="G21" s="153"/>
      <c r="H21" s="153"/>
      <c r="I21" s="153"/>
      <c r="J21" s="153"/>
      <c r="K21" s="154"/>
    </row>
    <row r="22" spans="1:11" ht="17.25" customHeight="1" x14ac:dyDescent="0.2">
      <c r="A22" s="155"/>
      <c r="B22" s="156"/>
      <c r="C22" s="156"/>
      <c r="D22" s="156"/>
      <c r="E22" s="156"/>
      <c r="F22" s="156"/>
      <c r="G22" s="156"/>
      <c r="H22" s="156"/>
      <c r="I22" s="156"/>
      <c r="J22" s="156"/>
      <c r="K22" s="157"/>
    </row>
    <row r="23" spans="1:11" ht="17.25" customHeight="1" x14ac:dyDescent="0.2">
      <c r="A23" s="155"/>
      <c r="B23" s="158" t="s">
        <v>82</v>
      </c>
      <c r="C23" s="159">
        <v>0.5</v>
      </c>
      <c r="D23" s="156"/>
      <c r="E23" s="156"/>
      <c r="F23" s="156"/>
      <c r="G23" s="156"/>
      <c r="H23" s="156"/>
      <c r="I23" s="156"/>
      <c r="J23" s="156"/>
      <c r="K23" s="157"/>
    </row>
    <row r="24" spans="1:11" ht="17.25" customHeight="1" x14ac:dyDescent="0.2">
      <c r="A24" s="155"/>
      <c r="B24" s="158" t="s">
        <v>83</v>
      </c>
      <c r="C24" s="159">
        <v>0.5</v>
      </c>
      <c r="D24" s="156"/>
      <c r="E24" s="156"/>
      <c r="F24" s="156"/>
      <c r="G24" s="156"/>
      <c r="H24" s="156"/>
      <c r="I24" s="156"/>
      <c r="J24" s="156"/>
      <c r="K24" s="157"/>
    </row>
    <row r="25" spans="1:11" ht="17.25" customHeight="1" x14ac:dyDescent="0.2">
      <c r="A25" s="155"/>
      <c r="B25" s="158" t="s">
        <v>84</v>
      </c>
      <c r="C25" s="159">
        <f>SUM(C23:C24)</f>
        <v>1</v>
      </c>
      <c r="D25" s="156"/>
      <c r="E25" s="156"/>
      <c r="F25" s="156"/>
      <c r="G25" s="156"/>
      <c r="H25" s="156"/>
      <c r="I25" s="156"/>
      <c r="J25" s="156"/>
      <c r="K25" s="157"/>
    </row>
    <row r="26" spans="1:11" ht="17.25" customHeight="1" x14ac:dyDescent="0.2">
      <c r="A26" s="155"/>
      <c r="B26" s="158"/>
      <c r="C26" s="160"/>
      <c r="D26" s="156"/>
      <c r="E26" s="156"/>
      <c r="F26" s="156"/>
      <c r="G26" s="156"/>
      <c r="H26" s="156"/>
      <c r="I26" s="156"/>
      <c r="J26" s="156"/>
      <c r="K26" s="157"/>
    </row>
    <row r="27" spans="1:11" ht="42.75" customHeight="1" x14ac:dyDescent="0.2">
      <c r="A27" s="155"/>
      <c r="B27" s="161" t="s">
        <v>85</v>
      </c>
      <c r="C27" s="159">
        <v>0.8</v>
      </c>
      <c r="D27" s="156"/>
      <c r="E27" s="156"/>
      <c r="F27" s="156"/>
      <c r="G27" s="156"/>
      <c r="H27" s="156"/>
      <c r="I27" s="156"/>
      <c r="J27" s="156"/>
      <c r="K27" s="157"/>
    </row>
    <row r="28" spans="1:11" ht="17.25" customHeight="1" x14ac:dyDescent="0.2">
      <c r="A28" s="155"/>
      <c r="B28" s="156"/>
      <c r="C28" s="162"/>
      <c r="D28" s="156"/>
      <c r="E28" s="156"/>
      <c r="F28" s="156"/>
      <c r="G28" s="156"/>
      <c r="H28" s="156"/>
      <c r="I28" s="156"/>
      <c r="J28" s="156"/>
      <c r="K28" s="157"/>
    </row>
    <row r="29" spans="1:11" ht="17.25" customHeight="1" x14ac:dyDescent="0.25">
      <c r="A29" s="155"/>
      <c r="B29" s="163" t="s">
        <v>86</v>
      </c>
      <c r="C29" s="164"/>
      <c r="D29" s="164"/>
      <c r="E29" s="164"/>
      <c r="F29" s="159">
        <v>0.7</v>
      </c>
      <c r="G29" s="156"/>
      <c r="H29" s="156"/>
      <c r="I29" s="156"/>
      <c r="J29" s="156"/>
      <c r="K29" s="157"/>
    </row>
    <row r="30" spans="1:11" ht="17.25" customHeight="1" thickBot="1" x14ac:dyDescent="0.25">
      <c r="A30" s="165"/>
      <c r="B30" s="166"/>
      <c r="C30" s="166"/>
      <c r="D30" s="166"/>
      <c r="E30" s="166"/>
      <c r="F30" s="166"/>
      <c r="G30" s="166"/>
      <c r="H30" s="166"/>
      <c r="I30" s="166"/>
      <c r="J30" s="166"/>
      <c r="K30" s="167"/>
    </row>
    <row r="31" spans="1:11" ht="17.25" customHeight="1" thickTop="1" x14ac:dyDescent="0.2"/>
  </sheetData>
  <mergeCells count="51">
    <mergeCell ref="A1:B1"/>
    <mergeCell ref="D1:G2"/>
    <mergeCell ref="A2:B2"/>
    <mergeCell ref="D3:F3"/>
    <mergeCell ref="A4:A7"/>
    <mergeCell ref="B4:B7"/>
    <mergeCell ref="C4:C6"/>
    <mergeCell ref="D4:D6"/>
    <mergeCell ref="E4:E6"/>
    <mergeCell ref="F4:F6"/>
    <mergeCell ref="I10:I11"/>
    <mergeCell ref="J10:J11"/>
    <mergeCell ref="J4:J6"/>
    <mergeCell ref="K4:K7"/>
    <mergeCell ref="A8:A9"/>
    <mergeCell ref="B8:B9"/>
    <mergeCell ref="G8:G9"/>
    <mergeCell ref="I8:I9"/>
    <mergeCell ref="J8:J9"/>
    <mergeCell ref="G4:G6"/>
    <mergeCell ref="H4:H6"/>
    <mergeCell ref="I4:I6"/>
    <mergeCell ref="K8:K9"/>
    <mergeCell ref="K10:K11"/>
    <mergeCell ref="A10:A11"/>
    <mergeCell ref="B10:B11"/>
    <mergeCell ref="G14:G15"/>
    <mergeCell ref="I14:I15"/>
    <mergeCell ref="J14:J15"/>
    <mergeCell ref="K14:K15"/>
    <mergeCell ref="A12:A13"/>
    <mergeCell ref="B12:B13"/>
    <mergeCell ref="G12:G13"/>
    <mergeCell ref="I12:I13"/>
    <mergeCell ref="J12:J13"/>
    <mergeCell ref="G10:G11"/>
    <mergeCell ref="K16:K17"/>
    <mergeCell ref="A18:A19"/>
    <mergeCell ref="B18:B19"/>
    <mergeCell ref="G18:G19"/>
    <mergeCell ref="I18:I19"/>
    <mergeCell ref="J18:J19"/>
    <mergeCell ref="K18:K19"/>
    <mergeCell ref="A16:A17"/>
    <mergeCell ref="B16:B17"/>
    <mergeCell ref="G16:G17"/>
    <mergeCell ref="I16:I17"/>
    <mergeCell ref="J16:J17"/>
    <mergeCell ref="K12:K13"/>
    <mergeCell ref="A14:A15"/>
    <mergeCell ref="B14:B15"/>
  </mergeCells>
  <conditionalFormatting sqref="G7:I7 C25">
    <cfRule type="cellIs" dxfId="0" priority="1" stopIfTrue="1" operator="notEqual">
      <formula>1</formula>
    </cfRule>
  </conditionalFormatting>
  <printOptions horizontalCentered="1"/>
  <pageMargins left="0.23622047244094491" right="0" top="0.47244094488188981" bottom="0" header="0" footer="0"/>
  <pageSetup paperSize="9" orientation="landscape" r:id="rId1"/>
  <headerFooter alignWithMargins="0">
    <oddHeader>&amp;Lנספח מספר 8, ב'</oddHeader>
    <oddFooter>&amp;L&amp;A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4</vt:i4>
      </vt:variant>
    </vt:vector>
  </HeadingPairs>
  <TitlesOfParts>
    <vt:vector size="7" baseType="lpstr">
      <vt:lpstr>מחוון</vt:lpstr>
      <vt:lpstr>קריטריונים</vt:lpstr>
      <vt:lpstr>סיכום הצעות</vt:lpstr>
      <vt:lpstr>מחוון!WPrint_Area_W</vt:lpstr>
      <vt:lpstr>'סיכום הצעות'!WPrint_Area_W</vt:lpstr>
      <vt:lpstr>קריטריונים!WPrint_Area_W</vt:lpstr>
      <vt:lpstr>מחוון!WPrint_TitlesW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</dc:creator>
  <cp:lastModifiedBy>Miryam</cp:lastModifiedBy>
  <cp:lastPrinted>2017-09-06T10:41:01Z</cp:lastPrinted>
  <dcterms:created xsi:type="dcterms:W3CDTF">2017-03-13T08:57:10Z</dcterms:created>
  <dcterms:modified xsi:type="dcterms:W3CDTF">2017-09-06T10:41:09Z</dcterms:modified>
</cp:coreProperties>
</file>